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ACDBFE3A96566C589B50EA68369C1A99CEBA0CBC" xr6:coauthVersionLast="47" xr6:coauthVersionMax="47" xr10:uidLastSave="{BF79E74D-00B3-43B4-8DDD-858CC0E4DC36}"/>
  <bookViews>
    <workbookView xWindow="28680" yWindow="-120" windowWidth="29040" windowHeight="15720" xr2:uid="{00000000-000D-0000-FFFF-FFFF0000000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Q24" i="2" s="1"/>
  <c r="I24" i="2"/>
  <c r="K23" i="2"/>
  <c r="Q23" i="2" s="1"/>
  <c r="I23" i="2"/>
  <c r="I6" i="2"/>
  <c r="K6" i="2"/>
  <c r="S6" i="2" s="1"/>
  <c r="I7" i="2"/>
  <c r="K7" i="2"/>
  <c r="R7" i="2" s="1"/>
  <c r="R24" i="2" l="1"/>
  <c r="S24" i="2"/>
  <c r="S23" i="2"/>
  <c r="R23" i="2"/>
  <c r="S7" i="2"/>
  <c r="Q7" i="2"/>
  <c r="Q6" i="2"/>
  <c r="R6" i="2"/>
  <c r="K19" i="2"/>
  <c r="R19" i="2" s="1"/>
  <c r="I19" i="2"/>
  <c r="K18" i="2"/>
  <c r="S18" i="2" s="1"/>
  <c r="I18" i="2"/>
  <c r="R18" i="2" l="1"/>
  <c r="S19" i="2"/>
  <c r="I2" i="2"/>
  <c r="K2" i="2"/>
  <c r="Q2" i="2" s="1"/>
  <c r="D8" i="2"/>
  <c r="G8" i="2"/>
  <c r="H8" i="2"/>
  <c r="J8" i="2"/>
  <c r="L8" i="2"/>
  <c r="M8" i="2"/>
  <c r="O8" i="2"/>
  <c r="P8" i="2"/>
  <c r="I9" i="2" l="1"/>
  <c r="I10" i="2"/>
  <c r="S2" i="2"/>
  <c r="R2" i="2"/>
  <c r="K8" i="2"/>
  <c r="P10" i="2" l="1"/>
  <c r="S10" i="2"/>
  <c r="M10" i="2"/>
</calcChain>
</file>

<file path=xl/sharedStrings.xml><?xml version="1.0" encoding="utf-8"?>
<sst xmlns="http://schemas.openxmlformats.org/spreadsheetml/2006/main" count="121" uniqueCount="90">
  <si>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</si>
  <si>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</si>
  <si>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</si>
  <si>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</si>
  <si>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</si>
  <si>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</si>
  <si>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</si>
  <si>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</si>
  <si>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</si>
  <si>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</si>
  <si>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</si>
  <si>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</si>
  <si>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</si>
  <si>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</si>
  <si>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</si>
  <si>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</si>
  <si>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</si>
  <si>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</si>
  <si>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</si>
  <si>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</si>
  <si>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</si>
  <si>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</si>
  <si>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</si>
  <si>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</si>
  <si>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</si>
  <si>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</si>
  <si>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</si>
  <si>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</si>
  <si>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</si>
  <si>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</si>
  <si>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</si>
  <si>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</si>
  <si>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</si>
  <si>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</si>
  <si>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</si>
  <si>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</si>
  <si>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</si>
  <si>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</si>
  <si>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</si>
  <si>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</si>
  <si>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</si>
  <si>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</si>
  <si>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</si>
  <si>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</si>
  <si>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004-010-004-10</t>
  </si>
  <si>
    <t>8795 CHERRYWOOD LN</t>
  </si>
  <si>
    <t>WD</t>
  </si>
  <si>
    <t>03-ARM'S LENGTH</t>
  </si>
  <si>
    <t>00003</t>
  </si>
  <si>
    <t>2024R-07590</t>
  </si>
  <si>
    <t>TAMARACK LAKE</t>
  </si>
  <si>
    <t>401</t>
  </si>
  <si>
    <t>LAKE FRONT</t>
  </si>
  <si>
    <t>042-111-111-50</t>
  </si>
  <si>
    <t>229 LAKE DR</t>
  </si>
  <si>
    <t>2024R-06332</t>
  </si>
  <si>
    <t>VILG LK FRNT</t>
  </si>
  <si>
    <t>042-170-103-00</t>
  </si>
  <si>
    <t>310 E LAKE DR</t>
  </si>
  <si>
    <t>2022R-11319</t>
  </si>
  <si>
    <t>042-170-110-10</t>
  </si>
  <si>
    <t>303 E LAKE DR</t>
  </si>
  <si>
    <t>2024R-07359</t>
  </si>
  <si>
    <t>042-319-011-00</t>
  </si>
  <si>
    <t>92 N LINCOLN</t>
  </si>
  <si>
    <t>2024R-09846</t>
  </si>
  <si>
    <t>042-500-022-10</t>
  </si>
  <si>
    <t>N LAKEVIEW</t>
  </si>
  <si>
    <t>32-SPLIT VACANT</t>
  </si>
  <si>
    <t>2022R-09535</t>
  </si>
  <si>
    <t>NOT INSPECTED</t>
  </si>
  <si>
    <t>402</t>
  </si>
  <si>
    <t>042-500-024-10</t>
  </si>
  <si>
    <t>2022R-10646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</si>
  <si>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</si>
  <si>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</si>
  <si>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</si>
  <si>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</si>
  <si>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</si>
  <si>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</si>
  <si>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</si>
  <si>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EXT TIMEFRAME</t>
  </si>
  <si>
    <t>2025 ANALYZED</t>
  </si>
  <si>
    <t>FF</t>
  </si>
  <si>
    <t>2025 APPLIED</t>
  </si>
  <si>
    <t xml:space="preserve">2025 CATO </t>
  </si>
  <si>
    <t>TAMARACK  LK WATER FRONT</t>
  </si>
  <si>
    <t>SPLIT VACANT</t>
  </si>
  <si>
    <t>AVG FF</t>
  </si>
  <si>
    <t>OUTLIERS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</si>
</sst>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40" fontId="3" fillId="0" borderId="0" xfId="0" applyNumberFormat="1" applyFont="1"/>
    <xf numFmtId="6" fontId="3" fillId="0" borderId="0" xfId="0" applyNumberFormat="1" applyFont="1"/>
    <xf numFmtId="165" fontId="3" fillId="0" borderId="0" xfId="0" applyNumberFormat="1" applyFont="1"/>
    <xf numFmtId="8" fontId="3" fillId="0" borderId="0" xfId="0" applyNumberFormat="1" applyFont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4"/>
  <sheetViews>
    <sheetView tabSelected="1" workbookViewId="0">
      <selection activeCell="B31" sqref="B31"/>
    </sheetView>
  </sheetViews>
  <sheetFormatPr defaultRowHeight="14.4" x14ac:dyDescent="0.3"/>
  <cols>
    <col min="1" max="1" width="14.33203125" bestFit="1" customWidth="1"/>
    <col min="2" max="2" width="21.109375" bestFit="1" customWidth="1"/>
    <col min="3" max="3" width="9.33203125" style="25" bestFit="1" customWidth="1"/>
    <col min="4" max="4" width="10.88671875" style="15" bestFit="1" customWidth="1"/>
    <col min="5" max="5" width="5.5546875" bestFit="1" customWidth="1"/>
    <col min="6" max="6" width="16.6640625" bestFit="1" customWidth="1"/>
    <col min="7" max="7" width="10.88671875" style="15" bestFit="1" customWidth="1"/>
    <col min="8" max="8" width="14.6640625" style="15" bestFit="1" customWidth="1"/>
    <col min="9" max="9" width="12.88671875" style="20" bestFit="1" customWidth="1"/>
    <col min="10" max="10" width="13.44140625" style="15" bestFit="1" customWidth="1"/>
    <col min="11" max="11" width="13.33203125" style="15" bestFit="1" customWidth="1"/>
    <col min="12" max="12" width="14.44140625" style="15" bestFit="1" customWidth="1"/>
    <col min="13" max="13" width="11.109375" style="30" bestFit="1" customWidth="1"/>
    <col min="14" max="14" width="6.44140625" style="34" bestFit="1" customWidth="1"/>
    <col min="15" max="15" width="14.33203125" style="39" bestFit="1" customWidth="1"/>
    <col min="16" max="16" width="10.88671875" style="39" bestFit="1" customWidth="1"/>
    <col min="17" max="17" width="10" style="15" bestFit="1" customWidth="1"/>
    <col min="18" max="18" width="12" style="15" bestFit="1" customWidth="1"/>
    <col min="19" max="19" width="11.88671875" style="44" bestFit="1" customWidth="1"/>
    <col min="20" max="20" width="11.6640625" style="39" bestFit="1" customWidth="1"/>
    <col min="21" max="21" width="8.6640625" style="4" bestFit="1" customWidth="1"/>
    <col min="22" max="22" width="11.88671875" bestFit="1" customWidth="1"/>
    <col min="23" max="23" width="19.44140625" bestFit="1" customWidth="1"/>
    <col min="24" max="24" width="15.88671875" bestFit="1" customWidth="1"/>
    <col min="25" max="25" width="6.88671875" bestFit="1" customWidth="1"/>
    <col min="26" max="26" width="6.44140625" bestFit="1" customWidth="1"/>
    <col min="27" max="27" width="15" bestFit="1" customWidth="1"/>
    <col min="28" max="28" width="9.44140625" bestFit="1" customWidth="1"/>
    <col min="29" max="29" width="5.44140625" bestFit="1" customWidth="1"/>
    <col min="30" max="32" width="12.44140625" bestFit="1" customWidth="1"/>
    <col min="33" max="33" width="18" bestFit="1" customWidth="1"/>
    <col min="34" max="34" width="6.88671875" bestFit="1" customWidth="1"/>
    <col min="35" max="35" width="13.109375" bestFit="1" customWidth="1"/>
    <col min="36" max="36" width="6.5546875" bestFit="1" customWidth="1"/>
    <col min="37" max="37" width="19.88671875" bestFit="1" customWidth="1"/>
    <col min="38" max="38" width="16.44140625" bestFit="1" customWidth="1"/>
    <col min="39" max="39" width="15.44140625" bestFit="1" customWidth="1"/>
    <col min="40" max="40" width="11" bestFit="1" customWidth="1"/>
    <col min="41" max="41" width="16.88671875" bestFit="1" customWidth="1"/>
    <col min="42" max="42" width="21.5546875" bestFit="1" customWidth="1"/>
    <col min="43" max="43" width="21" bestFit="1" customWidth="1"/>
    <col min="44" max="44" width="16.5546875" bestFit="1" customWidth="1"/>
  </cols>
  <sheetData>
    <row r="1" spans="1:64" x14ac:dyDescent="0.3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57</v>
      </c>
      <c r="B2" t="s">
        <v>58</v>
      </c>
      <c r="C2" s="25">
        <v>44826</v>
      </c>
      <c r="D2" s="15">
        <v>200000</v>
      </c>
      <c r="E2" t="s">
        <v>46</v>
      </c>
      <c r="F2" t="s">
        <v>47</v>
      </c>
      <c r="G2" s="15">
        <v>200000</v>
      </c>
      <c r="H2" s="15">
        <v>64800</v>
      </c>
      <c r="I2" s="20">
        <f>H2/G2*100</f>
        <v>32.4</v>
      </c>
      <c r="J2" s="15">
        <v>183809</v>
      </c>
      <c r="K2" s="15">
        <f>G2-163809</f>
        <v>36191</v>
      </c>
      <c r="L2" s="15">
        <v>20000</v>
      </c>
      <c r="M2" s="30">
        <v>50</v>
      </c>
      <c r="N2" s="34">
        <v>122</v>
      </c>
      <c r="O2" s="39">
        <v>0.14000000000000001</v>
      </c>
      <c r="P2" s="39">
        <v>0.14000000000000001</v>
      </c>
      <c r="Q2" s="15">
        <f>K2/M2</f>
        <v>723.82</v>
      </c>
      <c r="R2" s="15">
        <f>K2/O2</f>
        <v>258507.14285714284</v>
      </c>
      <c r="S2" s="44">
        <f>K2/O2/43560</f>
        <v>5.9345074117801389</v>
      </c>
      <c r="T2" s="39">
        <v>50</v>
      </c>
      <c r="U2" s="5" t="s">
        <v>48</v>
      </c>
      <c r="V2" t="s">
        <v>59</v>
      </c>
      <c r="Y2">
        <v>1</v>
      </c>
      <c r="Z2">
        <v>0</v>
      </c>
      <c r="AA2" s="6">
        <v>42208</v>
      </c>
      <c r="AC2" s="7" t="s">
        <v>51</v>
      </c>
      <c r="AD2" t="s">
        <v>56</v>
      </c>
    </row>
    <row r="5" spans="1:64" x14ac:dyDescent="0.3">
      <c r="A5" t="s">
        <v>81</v>
      </c>
      <c r="U5" s="5"/>
      <c r="AA5" s="6"/>
      <c r="AC5" s="7"/>
    </row>
    <row r="6" spans="1:64" x14ac:dyDescent="0.3">
      <c r="A6" t="s">
        <v>44</v>
      </c>
      <c r="B6" t="s">
        <v>45</v>
      </c>
      <c r="C6" s="25">
        <v>45521</v>
      </c>
      <c r="D6" s="15">
        <v>365000</v>
      </c>
      <c r="E6" t="s">
        <v>46</v>
      </c>
      <c r="F6" t="s">
        <v>47</v>
      </c>
      <c r="G6" s="15">
        <v>365000</v>
      </c>
      <c r="H6" s="15">
        <v>158100</v>
      </c>
      <c r="I6" s="20">
        <f>H6/G6*100</f>
        <v>43.315068493150683</v>
      </c>
      <c r="J6" s="15">
        <v>306354</v>
      </c>
      <c r="K6" s="15">
        <f>G6-264354</f>
        <v>100646</v>
      </c>
      <c r="L6" s="15">
        <v>42000</v>
      </c>
      <c r="M6" s="30">
        <v>105</v>
      </c>
      <c r="N6" s="34">
        <v>150</v>
      </c>
      <c r="O6" s="39">
        <v>0.36199999999999999</v>
      </c>
      <c r="P6" s="39">
        <v>0.36199999999999999</v>
      </c>
      <c r="Q6" s="15">
        <f>K6/M6</f>
        <v>958.5333333333333</v>
      </c>
      <c r="R6" s="15">
        <f>K6/O6</f>
        <v>278027.6243093923</v>
      </c>
      <c r="S6" s="44">
        <f>K6/O6/43560</f>
        <v>6.3826360034295755</v>
      </c>
      <c r="T6" s="39">
        <v>105</v>
      </c>
      <c r="U6" s="5" t="s">
        <v>48</v>
      </c>
      <c r="V6" t="s">
        <v>49</v>
      </c>
      <c r="X6" t="s">
        <v>50</v>
      </c>
      <c r="Y6">
        <v>0</v>
      </c>
      <c r="Z6">
        <v>0</v>
      </c>
      <c r="AA6" s="6">
        <v>41473</v>
      </c>
      <c r="AC6" s="7" t="s">
        <v>51</v>
      </c>
      <c r="AD6" t="s">
        <v>52</v>
      </c>
      <c r="AL6" s="2"/>
    </row>
    <row r="7" spans="1:64" ht="15" thickBot="1" x14ac:dyDescent="0.35">
      <c r="A7" t="s">
        <v>63</v>
      </c>
      <c r="B7" t="s">
        <v>64</v>
      </c>
      <c r="C7" s="25">
        <v>45576</v>
      </c>
      <c r="D7" s="15">
        <v>353000</v>
      </c>
      <c r="E7" t="s">
        <v>46</v>
      </c>
      <c r="F7" t="s">
        <v>47</v>
      </c>
      <c r="G7" s="15">
        <v>353000</v>
      </c>
      <c r="H7" s="15">
        <v>156300</v>
      </c>
      <c r="I7" s="20">
        <f>H7/G7*100</f>
        <v>44.277620396600561</v>
      </c>
      <c r="J7" s="15">
        <v>303876</v>
      </c>
      <c r="K7" s="15">
        <f>G7-236276</f>
        <v>116724</v>
      </c>
      <c r="L7" s="15">
        <v>67600</v>
      </c>
      <c r="M7" s="30">
        <v>169</v>
      </c>
      <c r="N7" s="34">
        <v>250</v>
      </c>
      <c r="O7" s="39">
        <v>0.97</v>
      </c>
      <c r="P7" s="39">
        <v>0.97</v>
      </c>
      <c r="Q7" s="15">
        <f>K7/M7</f>
        <v>690.67455621301769</v>
      </c>
      <c r="R7" s="15">
        <f>K7/O7</f>
        <v>120334.02061855671</v>
      </c>
      <c r="S7" s="44">
        <f>K7/O7/43560</f>
        <v>2.7624889949163616</v>
      </c>
      <c r="T7" s="39">
        <v>169</v>
      </c>
      <c r="U7" s="5" t="s">
        <v>48</v>
      </c>
      <c r="V7" t="s">
        <v>65</v>
      </c>
      <c r="Y7">
        <v>1</v>
      </c>
      <c r="Z7">
        <v>0</v>
      </c>
      <c r="AA7" s="6">
        <v>42217</v>
      </c>
      <c r="AC7" s="7" t="s">
        <v>51</v>
      </c>
      <c r="AD7" t="s">
        <v>56</v>
      </c>
    </row>
    <row r="8" spans="1:64" ht="15" thickTop="1" x14ac:dyDescent="0.3">
      <c r="A8" s="8"/>
      <c r="B8" s="8"/>
      <c r="C8" s="26" t="s">
        <v>74</v>
      </c>
      <c r="D8" s="16">
        <f>+SUM(D2:D7)</f>
        <v>918000</v>
      </c>
      <c r="E8" s="8"/>
      <c r="F8" s="8"/>
      <c r="G8" s="16">
        <f>+SUM(G2:G7)</f>
        <v>918000</v>
      </c>
      <c r="H8" s="16">
        <f>+SUM(H2:H7)</f>
        <v>379200</v>
      </c>
      <c r="I8" s="21"/>
      <c r="J8" s="16">
        <f>+SUM(J2:J7)</f>
        <v>794039</v>
      </c>
      <c r="K8" s="16">
        <f>+SUM(K2:K7)</f>
        <v>253561</v>
      </c>
      <c r="L8" s="16">
        <f>+SUM(L2:L7)</f>
        <v>129600</v>
      </c>
      <c r="M8" s="31">
        <f>+SUM(M2:M7)</f>
        <v>324</v>
      </c>
      <c r="N8" s="35"/>
      <c r="O8" s="40">
        <f>+SUM(O2:O7)</f>
        <v>1.472</v>
      </c>
      <c r="P8" s="40">
        <f>+SUM(P2:P7)</f>
        <v>1.472</v>
      </c>
      <c r="Q8" s="16"/>
      <c r="R8" s="16"/>
      <c r="S8" s="45"/>
      <c r="T8" s="40"/>
      <c r="U8" s="9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</row>
    <row r="9" spans="1:64" x14ac:dyDescent="0.3">
      <c r="A9" s="10"/>
      <c r="B9" s="10"/>
      <c r="C9" s="27"/>
      <c r="D9" s="17"/>
      <c r="E9" s="10"/>
      <c r="F9" s="10"/>
      <c r="G9" s="17"/>
      <c r="H9" s="17" t="s">
        <v>75</v>
      </c>
      <c r="I9" s="22">
        <f>H8/G8*100</f>
        <v>41.307189542483655</v>
      </c>
      <c r="J9" s="17"/>
      <c r="K9" s="17"/>
      <c r="L9" s="17" t="s">
        <v>76</v>
      </c>
      <c r="M9" s="32"/>
      <c r="N9" s="36"/>
      <c r="O9" s="41" t="s">
        <v>76</v>
      </c>
      <c r="P9" s="41"/>
      <c r="Q9" s="17"/>
      <c r="R9" s="17" t="s">
        <v>76</v>
      </c>
      <c r="S9" s="46"/>
      <c r="T9" s="41"/>
      <c r="U9" s="1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64" x14ac:dyDescent="0.3">
      <c r="A10" s="12"/>
      <c r="B10" s="12"/>
      <c r="C10" s="28"/>
      <c r="D10" s="18"/>
      <c r="E10" s="12"/>
      <c r="F10" s="12"/>
      <c r="G10" s="18"/>
      <c r="H10" s="18" t="s">
        <v>77</v>
      </c>
      <c r="I10" s="23">
        <f>STDEV(I2:I7)</f>
        <v>6.5972607025283487</v>
      </c>
      <c r="J10" s="18"/>
      <c r="K10" s="18"/>
      <c r="L10" s="18" t="s">
        <v>78</v>
      </c>
      <c r="M10" s="48">
        <f>K8/M8</f>
        <v>782.59567901234573</v>
      </c>
      <c r="N10" s="37"/>
      <c r="O10" s="42" t="s">
        <v>79</v>
      </c>
      <c r="P10" s="42">
        <f>K8/O8</f>
        <v>172256.11413043478</v>
      </c>
      <c r="Q10" s="18"/>
      <c r="R10" s="18" t="s">
        <v>80</v>
      </c>
      <c r="S10" s="47">
        <f>K8/O8/43560</f>
        <v>3.9544562472551603</v>
      </c>
      <c r="T10" s="42"/>
      <c r="U10" s="13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2" spans="1:64" ht="15.6" x14ac:dyDescent="0.3">
      <c r="A12" s="49" t="s">
        <v>85</v>
      </c>
      <c r="B12" s="49"/>
      <c r="C12" s="52"/>
    </row>
    <row r="13" spans="1:64" ht="15.6" x14ac:dyDescent="0.3">
      <c r="A13" s="49" t="s">
        <v>86</v>
      </c>
      <c r="B13" s="49"/>
      <c r="C13" s="52"/>
    </row>
    <row r="14" spans="1:64" ht="15.6" x14ac:dyDescent="0.3">
      <c r="A14" s="49" t="s">
        <v>82</v>
      </c>
      <c r="B14" s="53">
        <v>783</v>
      </c>
      <c r="C14" s="52" t="s">
        <v>83</v>
      </c>
    </row>
    <row r="15" spans="1:64" ht="15.6" x14ac:dyDescent="0.3">
      <c r="A15" s="49" t="s">
        <v>84</v>
      </c>
      <c r="B15" s="53">
        <v>600</v>
      </c>
      <c r="C15" s="52" t="s">
        <v>83</v>
      </c>
    </row>
    <row r="16" spans="1:64" ht="15.6" x14ac:dyDescent="0.3">
      <c r="A16" s="49"/>
      <c r="B16" s="49"/>
      <c r="C16" s="52"/>
    </row>
    <row r="17" spans="1:57" x14ac:dyDescent="0.3">
      <c r="A17" t="s">
        <v>87</v>
      </c>
    </row>
    <row r="18" spans="1:57" x14ac:dyDescent="0.3">
      <c r="A18" t="s">
        <v>66</v>
      </c>
      <c r="B18" t="s">
        <v>67</v>
      </c>
      <c r="C18" s="25">
        <v>44775</v>
      </c>
      <c r="D18" s="15">
        <v>63000</v>
      </c>
      <c r="E18" t="s">
        <v>46</v>
      </c>
      <c r="F18" t="s">
        <v>68</v>
      </c>
      <c r="G18" s="15">
        <v>63000</v>
      </c>
      <c r="H18" s="15">
        <v>63000</v>
      </c>
      <c r="I18" s="20">
        <f>H18/G18*100</f>
        <v>100</v>
      </c>
      <c r="J18" s="15">
        <v>40160</v>
      </c>
      <c r="K18" s="15">
        <f>G18-0</f>
        <v>63000</v>
      </c>
      <c r="L18" s="15">
        <v>40160</v>
      </c>
      <c r="M18" s="30">
        <v>0</v>
      </c>
      <c r="N18" s="34">
        <v>0</v>
      </c>
      <c r="O18" s="39">
        <v>0.26700000000000002</v>
      </c>
      <c r="P18" s="39">
        <v>0.26700000000000002</v>
      </c>
      <c r="Q18" s="15">
        <v>623</v>
      </c>
      <c r="R18" s="15">
        <f>K18/O18</f>
        <v>235955.05617977527</v>
      </c>
      <c r="S18" s="44">
        <f>K18/O18/43560</f>
        <v>5.4167827405825362</v>
      </c>
      <c r="T18" s="39">
        <v>0</v>
      </c>
      <c r="U18" s="5" t="s">
        <v>48</v>
      </c>
      <c r="V18" t="s">
        <v>69</v>
      </c>
      <c r="Y18">
        <v>0</v>
      </c>
      <c r="Z18">
        <v>0</v>
      </c>
      <c r="AA18" t="s">
        <v>70</v>
      </c>
      <c r="AC18" s="7" t="s">
        <v>71</v>
      </c>
      <c r="AD18" t="s">
        <v>52</v>
      </c>
      <c r="BC18" s="2"/>
      <c r="BE18" s="2"/>
    </row>
    <row r="19" spans="1:57" x14ac:dyDescent="0.3">
      <c r="A19" t="s">
        <v>72</v>
      </c>
      <c r="B19" t="s">
        <v>67</v>
      </c>
      <c r="C19" s="25">
        <v>44807</v>
      </c>
      <c r="D19" s="15">
        <v>70000</v>
      </c>
      <c r="E19" t="s">
        <v>46</v>
      </c>
      <c r="F19" t="s">
        <v>68</v>
      </c>
      <c r="G19" s="15">
        <v>70000</v>
      </c>
      <c r="H19" s="15">
        <v>70000</v>
      </c>
      <c r="I19" s="20">
        <f>H19/G19*100</f>
        <v>100</v>
      </c>
      <c r="J19" s="15">
        <v>33760</v>
      </c>
      <c r="K19" s="15">
        <f>G19-0</f>
        <v>70000</v>
      </c>
      <c r="L19" s="15">
        <v>33760</v>
      </c>
      <c r="M19" s="30">
        <v>0</v>
      </c>
      <c r="N19" s="34">
        <v>0</v>
      </c>
      <c r="O19" s="39">
        <v>0.22700000000000001</v>
      </c>
      <c r="P19" s="39">
        <v>0.22700000000000001</v>
      </c>
      <c r="Q19" s="15">
        <v>729</v>
      </c>
      <c r="R19" s="15">
        <f>K19/O19</f>
        <v>308370.04405286344</v>
      </c>
      <c r="S19" s="44">
        <f>K19/O19/43560</f>
        <v>7.0792021132429621</v>
      </c>
      <c r="T19" s="39">
        <v>0</v>
      </c>
      <c r="U19" s="5" t="s">
        <v>48</v>
      </c>
      <c r="V19" t="s">
        <v>73</v>
      </c>
      <c r="Y19">
        <v>0</v>
      </c>
      <c r="Z19">
        <v>0</v>
      </c>
      <c r="AA19" s="6">
        <v>45264</v>
      </c>
      <c r="AC19" s="7" t="s">
        <v>71</v>
      </c>
      <c r="AD19" t="s">
        <v>56</v>
      </c>
    </row>
    <row r="21" spans="1:57" ht="15.6" x14ac:dyDescent="0.3">
      <c r="P21" s="50" t="s">
        <v>88</v>
      </c>
      <c r="Q21" s="51">
        <v>676</v>
      </c>
    </row>
    <row r="22" spans="1:57" ht="15.6" x14ac:dyDescent="0.3">
      <c r="A22" s="49" t="s">
        <v>89</v>
      </c>
    </row>
    <row r="23" spans="1:57" x14ac:dyDescent="0.3">
      <c r="A23" t="s">
        <v>53</v>
      </c>
      <c r="B23" t="s">
        <v>54</v>
      </c>
      <c r="C23" s="25">
        <v>45485</v>
      </c>
      <c r="D23" s="15">
        <v>247500</v>
      </c>
      <c r="E23" t="s">
        <v>46</v>
      </c>
      <c r="F23" t="s">
        <v>47</v>
      </c>
      <c r="G23" s="15">
        <v>247500</v>
      </c>
      <c r="H23" s="15">
        <v>73000</v>
      </c>
      <c r="I23" s="20">
        <f>H23/G23*100</f>
        <v>29.494949494949495</v>
      </c>
      <c r="J23" s="15">
        <v>139659</v>
      </c>
      <c r="K23" s="15">
        <f>G23-102859</f>
        <v>144641</v>
      </c>
      <c r="L23" s="15">
        <v>36800</v>
      </c>
      <c r="M23" s="30">
        <v>92</v>
      </c>
      <c r="N23" s="34">
        <v>164</v>
      </c>
      <c r="O23" s="39">
        <v>0.34599999999999997</v>
      </c>
      <c r="P23" s="39">
        <v>0.34599999999999997</v>
      </c>
      <c r="Q23" s="15">
        <f>K23/M23</f>
        <v>1572.1847826086957</v>
      </c>
      <c r="R23" s="15">
        <f>K23/O23</f>
        <v>418037.57225433527</v>
      </c>
      <c r="S23" s="44">
        <f>K23/O23/43560</f>
        <v>9.5968221362335928</v>
      </c>
      <c r="T23" s="39">
        <v>92</v>
      </c>
      <c r="U23" s="5" t="s">
        <v>48</v>
      </c>
      <c r="V23" t="s">
        <v>55</v>
      </c>
      <c r="Y23">
        <v>0</v>
      </c>
      <c r="Z23">
        <v>0</v>
      </c>
      <c r="AA23" s="6">
        <v>42208</v>
      </c>
      <c r="AC23" s="7" t="s">
        <v>51</v>
      </c>
      <c r="AD23" t="s">
        <v>56</v>
      </c>
    </row>
    <row r="24" spans="1:57" x14ac:dyDescent="0.3">
      <c r="A24" t="s">
        <v>60</v>
      </c>
      <c r="B24" t="s">
        <v>61</v>
      </c>
      <c r="C24" s="25">
        <v>45516</v>
      </c>
      <c r="D24" s="15">
        <v>295000</v>
      </c>
      <c r="E24" t="s">
        <v>46</v>
      </c>
      <c r="F24" t="s">
        <v>47</v>
      </c>
      <c r="G24" s="15">
        <v>295000</v>
      </c>
      <c r="H24" s="15">
        <v>158000</v>
      </c>
      <c r="I24" s="20">
        <f>H24/G24*100</f>
        <v>53.559322033898304</v>
      </c>
      <c r="J24" s="15">
        <v>306466</v>
      </c>
      <c r="K24" s="15">
        <f>G24-264066</f>
        <v>30934</v>
      </c>
      <c r="L24" s="15">
        <v>42400</v>
      </c>
      <c r="M24" s="30">
        <v>106</v>
      </c>
      <c r="N24" s="34">
        <v>290</v>
      </c>
      <c r="O24" s="39">
        <v>0.70599999999999996</v>
      </c>
      <c r="P24" s="39">
        <v>0.70599999999999996</v>
      </c>
      <c r="Q24" s="15">
        <f>K24/M24</f>
        <v>291.83018867924528</v>
      </c>
      <c r="R24" s="15">
        <f>K24/O24</f>
        <v>43815.864022662892</v>
      </c>
      <c r="S24" s="44">
        <f>K24/O24/43560</f>
        <v>1.0058738297213703</v>
      </c>
      <c r="T24" s="39">
        <v>106</v>
      </c>
      <c r="U24" s="5" t="s">
        <v>48</v>
      </c>
      <c r="V24" t="s">
        <v>62</v>
      </c>
      <c r="Y24">
        <v>1</v>
      </c>
      <c r="Z24">
        <v>0</v>
      </c>
      <c r="AA24" s="6">
        <v>42316</v>
      </c>
      <c r="AC24" s="7" t="s">
        <v>51</v>
      </c>
      <c r="AD24" t="s">
        <v>56</v>
      </c>
    </row>
  </sheetData>
  <sheetProtection algorithmName="SHA-512" hashValue="vEKZW8zfCc+pvIIsRj1ZgEfl4eDtr/ZkPI3jbPjNl70F1h8ssRLOO/ApvF+6jjQPqTvnIz3jFROBoRf+DupFeQ==" saltValue="cLU3H/C7Sh59ItPTjsLO0A==" spinCount="100000" sheet="1" objects="1" scenarios="1"/>
  <sortState xmlns:xlrd2="http://schemas.microsoft.com/office/spreadsheetml/2017/richdata2" ref="A2:AR12">
    <sortCondition ref="C1"/>
  </sortState>
  <conditionalFormatting sqref="A2:AR2 A5:AR7 A18:AR19">
    <cfRule type="expression" dxfId="3" priority="13" stopIfTrue="1">
      <formula>MOD(ROW(),4)&gt;1</formula>
    </cfRule>
    <cfRule type="expression" dxfId="2" priority="14" stopIfTrue="1">
      <formula>MOD(ROW(),4)&lt;2</formula>
    </cfRule>
  </conditionalFormatting>
  <conditionalFormatting sqref="A23:AR2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2025-01-29T04:33:10Z</dcterms:created>
  <dcterms:modified xsi:type="dcterms:W3CDTF">2025-03-04T03:04:50Z</dcterms:modified>
</cp:coreProperties>
</file>