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0ce31f8c8fc7b065/Desktop/BC Records/Cato Township Supervisor/Board of Review/2025 Board of Review/03 March 2025/2025 Sales ^0 ECF Studies/"/>
    </mc:Choice>
  </mc:AlternateContent>
  <xr:revisionPtr revIDLastSave="1" documentId="11_BEC19A6A0F9DA7C03A42E0D0A3590B831FBC7196" xr6:coauthVersionLast="47" xr6:coauthVersionMax="47" xr10:uidLastSave="{A8733F82-92A4-4156-97DB-6478C1FDFBA3}"/>
  <bookViews>
    <workbookView xWindow="28680" yWindow="-120" windowWidth="29040" windowHeight="15720" xr2:uid="{00000000-000D-0000-FFFF-FFFF00000000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K2" i="2"/>
  <c r="S2" i="2" s="1"/>
  <c r="I3" i="2"/>
  <c r="K3" i="2"/>
  <c r="Q3" i="2" s="1"/>
  <c r="D4" i="2"/>
  <c r="G4" i="2"/>
  <c r="H4" i="2"/>
  <c r="J4" i="2"/>
  <c r="L4" i="2"/>
  <c r="M4" i="2"/>
  <c r="O4" i="2"/>
  <c r="P4" i="2"/>
  <c r="I6" i="2" l="1"/>
  <c r="I5" i="2"/>
  <c r="Q2" i="2"/>
  <c r="R2" i="2"/>
  <c r="K4" i="2"/>
  <c r="R3" i="2"/>
  <c r="S3" i="2"/>
  <c r="M6" i="2" l="1"/>
  <c r="S6" i="2"/>
  <c r="P6" i="2"/>
</calcChain>
</file>

<file path=xl/sharedStrings.xml><?xml version="1.0" encoding="utf-8"?>
<sst xmlns="http://schemas.openxmlformats.org/spreadsheetml/2006/main" count="86" uniqueCount="74">
  <si>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</si>
  <si>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</si>
  <si>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</si>
  <si>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</si>
  <si>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</si>
  <si>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</si>
  <si>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</si>
  <si>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</si>
  <si>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</si>
  <si>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</si>
  <si>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</si>
  <si>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</si>
  <si>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</si>
  <si>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</si>
  <si>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</si>
  <si>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</si>
  <si>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</si>
  <si>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</si>
  <si>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</si>
  <si>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</si>
  <si>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ECF Area</t>
  </si>
  <si>
    <t>Liber/Page</t>
  </si>
  <si>
    <t>Other Parcels in Sale</t>
  </si>
  <si>
    <t>Land Table</t>
  </si>
  <si>
    <t>Gravel</t>
  </si>
  <si>
    <t>Paved</t>
  </si>
  <si>
    <t>Inspected Date</t>
  </si>
  <si>
    <t>Use Code</t>
  </si>
  <si>
    <t>Class</t>
  </si>
  <si>
    <t>Rate Group 1</t>
  </si>
  <si>
    <t>Rate Group 2</t>
  </si>
  <si>
    <t>Rate Group 3</t>
  </si>
  <si>
    <t>Site Characteristics</t>
  </si>
  <si>
    <t>Access</t>
  </si>
  <si>
    <t>Water Supply</t>
  </si>
  <si>
    <t>Sewer</t>
  </si>
  <si>
    <t>Property Restrictions</t>
  </si>
  <si>
    <t>Restriction Notes</t>
  </si>
  <si>
    <t>Waterfont View</t>
  </si>
  <si>
    <t>Waterfront</t>
  </si>
  <si>
    <t>Waterfront Name</t>
  </si>
  <si>
    <t>Waterfront Ownership</t>
  </si>
  <si>
    <t>Waterfront Influences</t>
  </si>
  <si>
    <t>Bottom Character</t>
  </si>
  <si>
    <t>004-550-008-00</t>
  </si>
  <si>
    <t>6101 JAMES DR</t>
  </si>
  <si>
    <t>PTA</t>
  </si>
  <si>
    <t>03-ARM'S LENGTH</t>
  </si>
  <si>
    <t>00014</t>
  </si>
  <si>
    <t>2023R-03615</t>
  </si>
  <si>
    <t xml:space="preserve">LAKE FOREST </t>
  </si>
  <si>
    <t>401</t>
  </si>
  <si>
    <t>BACKLOT</t>
  </si>
  <si>
    <t>LAKEFRONT</t>
  </si>
  <si>
    <t>004-550-023-00</t>
  </si>
  <si>
    <t>6200 JAMES DR</t>
  </si>
  <si>
    <t>WD</t>
  </si>
  <si>
    <t>2022R-01061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</si>
  <si>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</si>
  <si>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</si>
  <si>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</si>
  <si>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</si>
  <si>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</si>
  <si>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</si>
  <si>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</si>
  <si>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 xml:space="preserve">2025 CATO </t>
  </si>
  <si>
    <t>2025 ANALYZED</t>
  </si>
  <si>
    <t>FF</t>
  </si>
  <si>
    <t>2025 APPLIED</t>
  </si>
  <si>
    <t>LAKEFOREST</t>
  </si>
  <si>
    <t>ONE  FRONT LOT ONE BACKLOT EXTENDED TIMEFRAME</t>
  </si>
  <si>
    <t xml:space="preserve">BACKLOT </t>
  </si>
  <si>
    <t>CHANNEL FRONT</t>
  </si>
  <si>
    <t>SAME AS HONEYMOON HEIGHTS BACKLOTS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</si>
</sst>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quotePrefix="1" applyAlignment="1">
      <alignment horizontal="right"/>
    </xf>
    <xf numFmtId="14" fontId="0" fillId="0" borderId="0" xfId="0" applyNumberFormat="1"/>
    <xf numFmtId="0" fontId="0" fillId="0" borderId="0" xfId="0" quotePrefix="1"/>
    <xf numFmtId="0" fontId="2" fillId="3" borderId="1" xfId="0" applyFont="1" applyFill="1" applyBorder="1"/>
    <xf numFmtId="0" fontId="2" fillId="3" borderId="1" xfId="0" applyFont="1" applyFill="1" applyBorder="1" applyAlignment="1">
      <alignment horizontal="right"/>
    </xf>
    <xf numFmtId="0" fontId="2" fillId="3" borderId="0" xfId="0" applyFont="1" applyFill="1"/>
    <xf numFmtId="0" fontId="2" fillId="3" borderId="0" xfId="0" applyFont="1" applyFill="1" applyAlignment="1">
      <alignment horizontal="right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right"/>
    </xf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0" fontId="3" fillId="0" borderId="0" xfId="0" applyFont="1"/>
    <xf numFmtId="165" fontId="3" fillId="0" borderId="0" xfId="0" applyNumberFormat="1" applyFont="1"/>
    <xf numFmtId="6" fontId="3" fillId="0" borderId="0" xfId="0" applyNumberFormat="1" applyFont="1"/>
    <xf numFmtId="8" fontId="3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22"/>
  <sheetViews>
    <sheetView tabSelected="1" topLeftCell="A3" workbookViewId="0">
      <selection activeCell="A23" sqref="A23"/>
    </sheetView>
  </sheetViews>
  <sheetFormatPr defaultRowHeight="14.4" x14ac:dyDescent="0.3"/>
  <cols>
    <col min="1" max="1" width="14.33203125" bestFit="1" customWidth="1"/>
    <col min="2" max="2" width="14.109375" bestFit="1" customWidth="1"/>
    <col min="3" max="3" width="9.88671875" style="25" bestFit="1" customWidth="1"/>
    <col min="4" max="4" width="9.5546875" style="15" bestFit="1" customWidth="1"/>
    <col min="5" max="5" width="5.5546875" bestFit="1" customWidth="1"/>
    <col min="6" max="6" width="30.109375" bestFit="1" customWidth="1"/>
    <col min="7" max="7" width="10.109375" style="15" bestFit="1" customWidth="1"/>
    <col min="8" max="8" width="14.6640625" style="15" bestFit="1" customWidth="1"/>
    <col min="9" max="9" width="12.88671875" style="20" bestFit="1" customWidth="1"/>
    <col min="10" max="10" width="13.44140625" style="15" bestFit="1" customWidth="1"/>
    <col min="11" max="11" width="13.33203125" style="15" bestFit="1" customWidth="1"/>
    <col min="12" max="12" width="14.44140625" style="15" bestFit="1" customWidth="1"/>
    <col min="13" max="13" width="11.109375" style="30" bestFit="1" customWidth="1"/>
    <col min="14" max="14" width="6.44140625" style="34" bestFit="1" customWidth="1"/>
    <col min="15" max="15" width="14.33203125" style="39" bestFit="1" customWidth="1"/>
    <col min="16" max="16" width="10.6640625" style="39" bestFit="1" customWidth="1"/>
    <col min="17" max="17" width="10" style="15" bestFit="1" customWidth="1"/>
    <col min="18" max="18" width="12" style="15" bestFit="1" customWidth="1"/>
    <col min="19" max="19" width="11.88671875" style="44" bestFit="1" customWidth="1"/>
    <col min="20" max="20" width="11.6640625" style="39" bestFit="1" customWidth="1"/>
    <col min="21" max="21" width="8.6640625" style="4" bestFit="1" customWidth="1"/>
    <col min="22" max="22" width="11.88671875" bestFit="1" customWidth="1"/>
    <col min="23" max="23" width="19.44140625" bestFit="1" customWidth="1"/>
    <col min="24" max="24" width="12.6640625" bestFit="1" customWidth="1"/>
    <col min="25" max="25" width="6.88671875" bestFit="1" customWidth="1"/>
    <col min="26" max="26" width="6.44140625" bestFit="1" customWidth="1"/>
    <col min="27" max="27" width="14.44140625" bestFit="1" customWidth="1"/>
    <col min="28" max="28" width="9.44140625" bestFit="1" customWidth="1"/>
    <col min="29" max="29" width="5.44140625" bestFit="1" customWidth="1"/>
    <col min="30" max="32" width="12.44140625" bestFit="1" customWidth="1"/>
    <col min="33" max="33" width="18" bestFit="1" customWidth="1"/>
    <col min="34" max="34" width="6.88671875" bestFit="1" customWidth="1"/>
    <col min="35" max="35" width="13.109375" bestFit="1" customWidth="1"/>
    <col min="36" max="36" width="6.5546875" bestFit="1" customWidth="1"/>
    <col min="37" max="37" width="19.88671875" bestFit="1" customWidth="1"/>
    <col min="38" max="38" width="16.44140625" bestFit="1" customWidth="1"/>
    <col min="39" max="39" width="15.44140625" bestFit="1" customWidth="1"/>
    <col min="40" max="40" width="11" bestFit="1" customWidth="1"/>
    <col min="41" max="41" width="16.88671875" bestFit="1" customWidth="1"/>
    <col min="42" max="42" width="21.5546875" bestFit="1" customWidth="1"/>
    <col min="43" max="43" width="21" bestFit="1" customWidth="1"/>
    <col min="44" max="44" width="16.5546875" bestFit="1" customWidth="1"/>
  </cols>
  <sheetData>
    <row r="1" spans="1:64" x14ac:dyDescent="0.3">
      <c r="A1" s="1" t="s">
        <v>0</v>
      </c>
      <c r="B1" s="1" t="s">
        <v>1</v>
      </c>
      <c r="C1" s="24" t="s">
        <v>2</v>
      </c>
      <c r="D1" s="14" t="s">
        <v>3</v>
      </c>
      <c r="E1" s="1" t="s">
        <v>4</v>
      </c>
      <c r="F1" s="1" t="s">
        <v>5</v>
      </c>
      <c r="G1" s="14" t="s">
        <v>6</v>
      </c>
      <c r="H1" s="14" t="s">
        <v>7</v>
      </c>
      <c r="I1" s="19" t="s">
        <v>8</v>
      </c>
      <c r="J1" s="14" t="s">
        <v>9</v>
      </c>
      <c r="K1" s="14" t="s">
        <v>10</v>
      </c>
      <c r="L1" s="14" t="s">
        <v>11</v>
      </c>
      <c r="M1" s="29" t="s">
        <v>12</v>
      </c>
      <c r="N1" s="33" t="s">
        <v>13</v>
      </c>
      <c r="O1" s="38" t="s">
        <v>14</v>
      </c>
      <c r="P1" s="38" t="s">
        <v>15</v>
      </c>
      <c r="Q1" s="14" t="s">
        <v>16</v>
      </c>
      <c r="R1" s="14" t="s">
        <v>17</v>
      </c>
      <c r="S1" s="43" t="s">
        <v>18</v>
      </c>
      <c r="T1" s="38" t="s">
        <v>19</v>
      </c>
      <c r="U1" s="3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3">
      <c r="A2" t="s">
        <v>44</v>
      </c>
      <c r="B2" t="s">
        <v>45</v>
      </c>
      <c r="C2" s="25">
        <v>45015</v>
      </c>
      <c r="D2" s="15">
        <v>150000</v>
      </c>
      <c r="E2" t="s">
        <v>46</v>
      </c>
      <c r="F2" t="s">
        <v>47</v>
      </c>
      <c r="G2" s="15">
        <v>150000</v>
      </c>
      <c r="H2" s="15">
        <v>31100</v>
      </c>
      <c r="I2" s="20">
        <f>H2/G2*100</f>
        <v>20.733333333333334</v>
      </c>
      <c r="J2" s="15">
        <v>55125</v>
      </c>
      <c r="K2" s="15">
        <f>G2-49365</f>
        <v>100635</v>
      </c>
      <c r="L2" s="15">
        <v>5760</v>
      </c>
      <c r="M2" s="30">
        <v>120</v>
      </c>
      <c r="N2" s="34">
        <v>150</v>
      </c>
      <c r="O2" s="39">
        <v>0.41299999999999998</v>
      </c>
      <c r="P2" s="39">
        <v>0.41299999999999998</v>
      </c>
      <c r="Q2" s="15">
        <f>K2/M2</f>
        <v>838.625</v>
      </c>
      <c r="R2" s="15">
        <f>K2/O2</f>
        <v>243668.28087167072</v>
      </c>
      <c r="S2" s="44">
        <f>K2/O2/43560</f>
        <v>5.5938540145011642</v>
      </c>
      <c r="T2" s="39">
        <v>120</v>
      </c>
      <c r="U2" s="5" t="s">
        <v>48</v>
      </c>
      <c r="V2" t="s">
        <v>49</v>
      </c>
      <c r="X2" t="s">
        <v>50</v>
      </c>
      <c r="Y2">
        <v>1</v>
      </c>
      <c r="Z2">
        <v>0</v>
      </c>
      <c r="AA2" s="6">
        <v>41885</v>
      </c>
      <c r="AC2" s="7" t="s">
        <v>51</v>
      </c>
      <c r="AD2" t="s">
        <v>52</v>
      </c>
      <c r="AL2" s="2"/>
      <c r="BC2" s="2"/>
      <c r="BE2" s="2"/>
    </row>
    <row r="3" spans="1:64" ht="15" thickBot="1" x14ac:dyDescent="0.35">
      <c r="A3" t="s">
        <v>54</v>
      </c>
      <c r="B3" t="s">
        <v>55</v>
      </c>
      <c r="C3" s="25">
        <v>44582</v>
      </c>
      <c r="D3" s="15">
        <v>140000</v>
      </c>
      <c r="E3" t="s">
        <v>56</v>
      </c>
      <c r="F3" t="s">
        <v>47</v>
      </c>
      <c r="G3" s="15">
        <v>140000</v>
      </c>
      <c r="H3" s="15">
        <v>30000</v>
      </c>
      <c r="I3" s="20">
        <f>H3/G3*100</f>
        <v>21.428571428571427</v>
      </c>
      <c r="J3" s="15">
        <v>118889</v>
      </c>
      <c r="K3" s="15">
        <f>G3-82152</f>
        <v>57848</v>
      </c>
      <c r="L3" s="15">
        <v>36737</v>
      </c>
      <c r="M3" s="30">
        <v>64.45</v>
      </c>
      <c r="N3" s="34">
        <v>174.86999499999999</v>
      </c>
      <c r="O3" s="39">
        <v>0.25900000000000001</v>
      </c>
      <c r="P3" s="39">
        <v>0.25900000000000001</v>
      </c>
      <c r="Q3" s="15">
        <f>K3/M3</f>
        <v>897.56400310318077</v>
      </c>
      <c r="R3" s="15">
        <f>K3/O3</f>
        <v>223351.35135135133</v>
      </c>
      <c r="S3" s="44">
        <f>K3/O3/43560</f>
        <v>5.1274414910778541</v>
      </c>
      <c r="T3" s="39">
        <v>64.45</v>
      </c>
      <c r="U3" s="5" t="s">
        <v>48</v>
      </c>
      <c r="V3" t="s">
        <v>57</v>
      </c>
      <c r="X3" t="s">
        <v>50</v>
      </c>
      <c r="Y3">
        <v>1</v>
      </c>
      <c r="Z3">
        <v>0</v>
      </c>
      <c r="AA3" s="6">
        <v>41885</v>
      </c>
      <c r="AC3" s="7" t="s">
        <v>51</v>
      </c>
      <c r="AD3" t="s">
        <v>53</v>
      </c>
    </row>
    <row r="4" spans="1:64" ht="15" thickTop="1" x14ac:dyDescent="0.3">
      <c r="A4" s="8"/>
      <c r="B4" s="8"/>
      <c r="C4" s="26" t="s">
        <v>58</v>
      </c>
      <c r="D4" s="16">
        <f>+SUM(D2:D3)</f>
        <v>290000</v>
      </c>
      <c r="E4" s="8"/>
      <c r="F4" s="8"/>
      <c r="G4" s="16">
        <f>+SUM(G2:G3)</f>
        <v>290000</v>
      </c>
      <c r="H4" s="16">
        <f>+SUM(H2:H3)</f>
        <v>61100</v>
      </c>
      <c r="I4" s="21"/>
      <c r="J4" s="16">
        <f>+SUM(J2:J3)</f>
        <v>174014</v>
      </c>
      <c r="K4" s="16">
        <f>+SUM(K2:K3)</f>
        <v>158483</v>
      </c>
      <c r="L4" s="16">
        <f>+SUM(L2:L3)</f>
        <v>42497</v>
      </c>
      <c r="M4" s="31">
        <f>+SUM(M2:M3)</f>
        <v>184.45</v>
      </c>
      <c r="N4" s="35"/>
      <c r="O4" s="40">
        <f>+SUM(O2:O3)</f>
        <v>0.67199999999999993</v>
      </c>
      <c r="P4" s="40">
        <f>+SUM(P2:P3)</f>
        <v>0.67199999999999993</v>
      </c>
      <c r="Q4" s="16"/>
      <c r="R4" s="16"/>
      <c r="S4" s="45"/>
      <c r="T4" s="40"/>
      <c r="U4" s="9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</row>
    <row r="5" spans="1:64" x14ac:dyDescent="0.3">
      <c r="A5" s="10"/>
      <c r="B5" s="10"/>
      <c r="C5" s="27"/>
      <c r="D5" s="17"/>
      <c r="E5" s="10"/>
      <c r="F5" s="10"/>
      <c r="G5" s="17"/>
      <c r="H5" s="17" t="s">
        <v>59</v>
      </c>
      <c r="I5" s="22">
        <f>H4/G4*100</f>
        <v>21.068965517241377</v>
      </c>
      <c r="J5" s="17"/>
      <c r="K5" s="17"/>
      <c r="L5" s="17" t="s">
        <v>60</v>
      </c>
      <c r="M5" s="32"/>
      <c r="N5" s="36"/>
      <c r="O5" s="41" t="s">
        <v>60</v>
      </c>
      <c r="P5" s="41"/>
      <c r="Q5" s="17"/>
      <c r="R5" s="17" t="s">
        <v>60</v>
      </c>
      <c r="S5" s="46"/>
      <c r="T5" s="41"/>
      <c r="U5" s="11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</row>
    <row r="6" spans="1:64" x14ac:dyDescent="0.3">
      <c r="A6" s="12"/>
      <c r="B6" s="12"/>
      <c r="C6" s="28"/>
      <c r="D6" s="18"/>
      <c r="E6" s="12"/>
      <c r="F6" s="12"/>
      <c r="G6" s="18"/>
      <c r="H6" s="18" t="s">
        <v>61</v>
      </c>
      <c r="I6" s="23">
        <f>STDEV(I2:I3)</f>
        <v>0.49160757168207414</v>
      </c>
      <c r="J6" s="18"/>
      <c r="K6" s="18"/>
      <c r="L6" s="18" t="s">
        <v>62</v>
      </c>
      <c r="M6" s="48">
        <f>K4/M4</f>
        <v>859.21930062347531</v>
      </c>
      <c r="N6" s="37"/>
      <c r="O6" s="42" t="s">
        <v>63</v>
      </c>
      <c r="P6" s="42">
        <f>K4/O4</f>
        <v>235837.79761904763</v>
      </c>
      <c r="Q6" s="18"/>
      <c r="R6" s="18" t="s">
        <v>64</v>
      </c>
      <c r="S6" s="47">
        <f>K4/O4/43560</f>
        <v>5.4140908544317634</v>
      </c>
      <c r="T6" s="42"/>
      <c r="U6" s="13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</row>
    <row r="9" spans="1:64" ht="15.6" x14ac:dyDescent="0.3">
      <c r="A9" s="49" t="s">
        <v>65</v>
      </c>
      <c r="B9" s="49"/>
      <c r="C9" s="50"/>
      <c r="D9" s="51"/>
      <c r="E9" s="49"/>
      <c r="F9" s="49"/>
    </row>
    <row r="10" spans="1:64" ht="15.6" x14ac:dyDescent="0.3">
      <c r="A10" s="49" t="s">
        <v>69</v>
      </c>
      <c r="B10" s="49"/>
      <c r="C10" s="50"/>
      <c r="D10" s="51"/>
      <c r="E10" s="49"/>
      <c r="F10" s="49"/>
    </row>
    <row r="11" spans="1:64" ht="15.6" x14ac:dyDescent="0.3">
      <c r="A11" s="49" t="s">
        <v>70</v>
      </c>
      <c r="B11" s="49"/>
      <c r="C11" s="50"/>
      <c r="D11" s="51"/>
      <c r="E11" s="49"/>
      <c r="F11" s="49"/>
    </row>
    <row r="12" spans="1:64" ht="15.6" x14ac:dyDescent="0.3">
      <c r="A12" s="49" t="s">
        <v>66</v>
      </c>
      <c r="B12" s="49"/>
      <c r="C12" s="52">
        <v>859</v>
      </c>
      <c r="D12" s="50" t="s">
        <v>67</v>
      </c>
      <c r="E12" s="49"/>
      <c r="F12" s="49"/>
    </row>
    <row r="13" spans="1:64" ht="15.6" x14ac:dyDescent="0.3">
      <c r="A13" s="49"/>
      <c r="B13" s="49"/>
      <c r="C13" s="52"/>
      <c r="D13" s="50"/>
      <c r="E13" s="49"/>
      <c r="F13" s="49"/>
    </row>
    <row r="14" spans="1:64" ht="15.6" x14ac:dyDescent="0.3">
      <c r="A14" s="49" t="s">
        <v>53</v>
      </c>
      <c r="B14" s="49"/>
      <c r="C14" s="52"/>
      <c r="D14" s="50"/>
      <c r="E14" s="49"/>
      <c r="F14" s="49"/>
    </row>
    <row r="15" spans="1:64" ht="15.6" x14ac:dyDescent="0.3">
      <c r="A15" s="49" t="s">
        <v>68</v>
      </c>
      <c r="B15" s="49"/>
      <c r="C15" s="52">
        <v>625</v>
      </c>
      <c r="D15" s="50" t="s">
        <v>67</v>
      </c>
      <c r="E15" s="49"/>
      <c r="F15" s="49"/>
    </row>
    <row r="16" spans="1:64" ht="15.6" x14ac:dyDescent="0.3">
      <c r="A16" s="49"/>
      <c r="B16" s="49"/>
      <c r="C16" s="49"/>
      <c r="D16" s="50"/>
      <c r="E16" s="49"/>
      <c r="F16" s="49"/>
    </row>
    <row r="17" spans="1:21" ht="15.6" x14ac:dyDescent="0.3">
      <c r="A17" s="49" t="s">
        <v>72</v>
      </c>
      <c r="B17" s="49"/>
      <c r="C17" s="51"/>
      <c r="F17" s="49"/>
    </row>
    <row r="18" spans="1:21" ht="15.6" x14ac:dyDescent="0.3">
      <c r="A18" s="49" t="s">
        <v>68</v>
      </c>
      <c r="B18" s="49"/>
      <c r="C18" s="51">
        <v>250</v>
      </c>
      <c r="D18" s="50" t="s">
        <v>67</v>
      </c>
      <c r="E18" s="49"/>
      <c r="F18" s="49"/>
    </row>
    <row r="19" spans="1:21" ht="15.6" x14ac:dyDescent="0.3">
      <c r="A19" s="49"/>
      <c r="B19" s="49"/>
      <c r="C19" s="49"/>
      <c r="D19" s="50"/>
      <c r="E19" s="49"/>
      <c r="F19" s="49"/>
    </row>
    <row r="20" spans="1:21" ht="15.6" x14ac:dyDescent="0.3">
      <c r="A20" s="49" t="s">
        <v>71</v>
      </c>
      <c r="B20" s="49"/>
      <c r="C20" s="50"/>
      <c r="D20" s="51"/>
      <c r="E20" s="49"/>
      <c r="F20" s="49"/>
    </row>
    <row r="21" spans="1:21" ht="15.6" x14ac:dyDescent="0.3">
      <c r="A21" s="49" t="s">
        <v>68</v>
      </c>
      <c r="B21" s="49"/>
      <c r="C21" s="51">
        <v>110</v>
      </c>
      <c r="D21" s="49" t="s">
        <v>67</v>
      </c>
      <c r="E21" s="51"/>
      <c r="F21" s="51"/>
      <c r="G21" s="20"/>
      <c r="I21" s="15"/>
      <c r="K21" s="30"/>
      <c r="L21" s="34"/>
      <c r="M21" s="39"/>
      <c r="N21" s="39"/>
      <c r="O21" s="15"/>
      <c r="P21" s="15"/>
      <c r="Q21" s="44"/>
      <c r="R21" s="39"/>
      <c r="S21" s="4"/>
      <c r="T21"/>
      <c r="U21"/>
    </row>
    <row r="22" spans="1:21" ht="15.6" x14ac:dyDescent="0.3">
      <c r="A22" s="49" t="s">
        <v>73</v>
      </c>
      <c r="B22" s="49"/>
      <c r="C22" s="50"/>
      <c r="D22" s="49"/>
      <c r="E22" s="49"/>
      <c r="F22" s="51"/>
      <c r="H22" s="20"/>
      <c r="I22" s="15"/>
      <c r="L22" s="30"/>
      <c r="M22" s="34"/>
      <c r="N22" s="39"/>
      <c r="P22" s="15"/>
      <c r="R22" s="44"/>
      <c r="S22" s="39"/>
      <c r="T22" s="4"/>
      <c r="U22"/>
    </row>
  </sheetData>
  <sheetProtection algorithmName="SHA-512" hashValue="S9MFUUYFZsOMn2nKqQSiFh/MNxd807XWYWI1+z/mQwVZ/sg7wDrf33N7F/ZUaNguClqqrs9RGaXMlaUKj+icYg==" saltValue="pggo9GYKixdWCmvGA1lAGA==" spinCount="100000" sheet="1" objects="1" scenarios="1"/>
  <conditionalFormatting sqref="A2:AR3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Ross</dc:creator>
  <cp:lastModifiedBy>Brandi Clark</cp:lastModifiedBy>
  <dcterms:created xsi:type="dcterms:W3CDTF">2025-02-02T23:51:44Z</dcterms:created>
  <dcterms:modified xsi:type="dcterms:W3CDTF">2025-03-04T03:03:44Z</dcterms:modified>
</cp:coreProperties>
</file>