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5E4A66260F888BC02C2237E5D86D74AF976C47BB" xr6:coauthVersionLast="47" xr6:coauthVersionMax="47" xr10:uidLastSave="{FE9C9BCF-D0DE-4856-92C1-CB9EFF45C5F1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L2" i="2"/>
  <c r="P2" i="2" s="1"/>
  <c r="D3" i="2"/>
  <c r="G3" i="2"/>
  <c r="H3" i="2"/>
  <c r="I4" i="2" s="1"/>
  <c r="J3" i="2"/>
  <c r="M3" i="2"/>
  <c r="L3" i="2" l="1"/>
  <c r="N4" i="2" s="1"/>
  <c r="N2" i="2"/>
  <c r="N5" i="2" s="1"/>
  <c r="P3" i="2"/>
  <c r="Q4" i="2" l="1"/>
  <c r="R2" i="2"/>
  <c r="R3" i="2"/>
  <c r="Q5" i="2" l="1"/>
  <c r="S5" i="2" s="1"/>
</calcChain>
</file>

<file path=xl/sharedStrings.xml><?xml version="1.0" encoding="utf-8"?>
<sst xmlns="http://schemas.openxmlformats.org/spreadsheetml/2006/main" count="60" uniqueCount="60">
  <si>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</si>
  <si>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</si>
  <si>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</si>
  <si>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</si>
  <si>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</si>
  <si>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</si>
  <si>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</si>
  <si>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</si>
  <si>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</si>
  <si>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</si>
  <si>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</si>
  <si>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</si>
  <si>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</si>
  <si>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</si>
  <si>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</si>
  <si>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</si>
  <si>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</si>
  <si>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</si>
  <si>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</si>
  <si>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</si>
  <si>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</si>
  <si>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</si>
  <si>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</si>
  <si>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</si>
  <si>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</si>
  <si>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</si>
  <si>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</si>
  <si>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</si>
  <si>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</si>
  <si>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</si>
  <si>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</si>
  <si>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</si>
  <si>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</si>
  <si>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</si>
  <si>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</si>
  <si>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</si>
  <si>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</si>
  <si>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</si>
  <si>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</si>
  <si>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</si>
  <si>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00014</t>
  </si>
  <si>
    <t>No</t>
  </si>
  <si>
    <t xml:space="preserve">  /  /    </t>
  </si>
  <si>
    <t xml:space="preserve">LAKE FOREST </t>
  </si>
  <si>
    <t>004-550-023-00</t>
  </si>
  <si>
    <t>6200 JAMES DR</t>
  </si>
  <si>
    <t>WD</t>
  </si>
  <si>
    <t>ONE 1/2 STORY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</si>
  <si>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</si>
  <si>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</si>
  <si>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</si>
  <si>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</si>
  <si>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</si>
  <si>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</si>
  <si>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</si>
  <si>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</si>
  <si>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</si>
  <si>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LAKE FOREST      ECF</t>
  </si>
  <si>
    <t>2025 ANALYZED EXTENDED TIMEFRAME        1.12</t>
  </si>
  <si>
    <t>2025 USED   HISTORIC DATA               .923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</si>
</sst>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1"/>
  <sheetViews>
    <sheetView tabSelected="1" workbookViewId="0">
      <selection activeCell="B12" sqref="B12"/>
    </sheetView>
  </sheetViews>
  <sheetFormatPr defaultRowHeight="14.4" x14ac:dyDescent="0.3"/>
  <cols>
    <col min="1" max="1" width="14.33203125" bestFit="1" customWidth="1"/>
    <col min="2" max="2" width="14.109375" bestFit="1" customWidth="1"/>
    <col min="3" max="3" width="9.33203125" style="17" bestFit="1" customWidth="1"/>
    <col min="4" max="4" width="9.5546875" style="7" bestFit="1" customWidth="1"/>
    <col min="5" max="5" width="5.5546875" bestFit="1" customWidth="1"/>
    <col min="6" max="6" width="30.109375" bestFit="1" customWidth="1"/>
    <col min="7" max="7" width="10.1093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7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4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12.664062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" thickBot="1" x14ac:dyDescent="0.35">
      <c r="A2" t="s">
        <v>44</v>
      </c>
      <c r="B2" t="s">
        <v>45</v>
      </c>
      <c r="C2" s="17">
        <v>44582</v>
      </c>
      <c r="D2" s="7">
        <v>140000</v>
      </c>
      <c r="E2" t="s">
        <v>46</v>
      </c>
      <c r="F2" t="s">
        <v>39</v>
      </c>
      <c r="G2" s="7">
        <v>140000</v>
      </c>
      <c r="H2" s="7">
        <v>30000</v>
      </c>
      <c r="I2" s="12">
        <f>H2/G2*100</f>
        <v>21.428571428571427</v>
      </c>
      <c r="J2" s="7">
        <v>122433</v>
      </c>
      <c r="K2" s="7">
        <v>40281</v>
      </c>
      <c r="L2" s="7">
        <f>G2-K2</f>
        <v>99719</v>
      </c>
      <c r="M2" s="7">
        <v>89005.4140625</v>
      </c>
      <c r="N2" s="22">
        <f>L2/M2</f>
        <v>1.1203700477139162</v>
      </c>
      <c r="O2" s="27">
        <v>1060</v>
      </c>
      <c r="P2" s="32">
        <f>L2/O2</f>
        <v>94.074528301886787</v>
      </c>
      <c r="Q2" s="37" t="s">
        <v>40</v>
      </c>
      <c r="R2" s="42">
        <f>ABS(N5-N2)*100</f>
        <v>0</v>
      </c>
      <c r="S2" t="s">
        <v>47</v>
      </c>
      <c r="U2" s="7">
        <v>40281</v>
      </c>
      <c r="V2" t="s">
        <v>41</v>
      </c>
      <c r="W2" s="17" t="s">
        <v>42</v>
      </c>
      <c r="Y2" t="s">
        <v>43</v>
      </c>
      <c r="Z2">
        <v>401</v>
      </c>
      <c r="AA2">
        <v>68</v>
      </c>
    </row>
    <row r="3" spans="1:64" ht="15" thickTop="1" x14ac:dyDescent="0.3">
      <c r="A3" s="3"/>
      <c r="B3" s="3"/>
      <c r="C3" s="18" t="s">
        <v>48</v>
      </c>
      <c r="D3" s="8">
        <f>+SUM(D2:D2)</f>
        <v>140000</v>
      </c>
      <c r="E3" s="3"/>
      <c r="F3" s="3"/>
      <c r="G3" s="8">
        <f>+SUM(G2:G2)</f>
        <v>140000</v>
      </c>
      <c r="H3" s="8">
        <f>+SUM(H2:H2)</f>
        <v>30000</v>
      </c>
      <c r="I3" s="13"/>
      <c r="J3" s="8">
        <f>+SUM(J2:J2)</f>
        <v>122433</v>
      </c>
      <c r="K3" s="8"/>
      <c r="L3" s="8">
        <f>+SUM(L2:L2)</f>
        <v>99719</v>
      </c>
      <c r="M3" s="8">
        <f>+SUM(M2:M2)</f>
        <v>89005.4140625</v>
      </c>
      <c r="N3" s="23"/>
      <c r="O3" s="28"/>
      <c r="P3" s="33">
        <f>AVERAGE(P2:P2)</f>
        <v>94.074528301886787</v>
      </c>
      <c r="Q3" s="38"/>
      <c r="R3" s="43">
        <f>ABS(N5-N4)*100</f>
        <v>0</v>
      </c>
      <c r="S3" s="3"/>
      <c r="T3" s="3"/>
      <c r="U3" s="8"/>
      <c r="V3" s="3"/>
      <c r="W3" s="1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64" x14ac:dyDescent="0.3">
      <c r="A4" s="4"/>
      <c r="B4" s="4"/>
      <c r="C4" s="19"/>
      <c r="D4" s="9"/>
      <c r="E4" s="4"/>
      <c r="F4" s="4"/>
      <c r="G4" s="9"/>
      <c r="H4" s="9" t="s">
        <v>49</v>
      </c>
      <c r="I4" s="14">
        <f>H3/G3*100</f>
        <v>21.428571428571427</v>
      </c>
      <c r="J4" s="9"/>
      <c r="K4" s="9"/>
      <c r="L4" s="9"/>
      <c r="M4" s="9" t="s">
        <v>50</v>
      </c>
      <c r="N4" s="24">
        <f>L3/M3</f>
        <v>1.1203700477139162</v>
      </c>
      <c r="O4" s="29"/>
      <c r="P4" s="34" t="s">
        <v>51</v>
      </c>
      <c r="Q4" s="39" t="e">
        <f>STDEV(N2:N2)</f>
        <v>#DIV/0!</v>
      </c>
      <c r="R4" s="44"/>
      <c r="S4" s="4"/>
      <c r="T4" s="4"/>
      <c r="U4" s="9"/>
      <c r="V4" s="4"/>
      <c r="W4" s="19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64" x14ac:dyDescent="0.3">
      <c r="A5" s="5"/>
      <c r="B5" s="5"/>
      <c r="C5" s="20"/>
      <c r="D5" s="10"/>
      <c r="E5" s="5"/>
      <c r="F5" s="5"/>
      <c r="G5" s="10"/>
      <c r="H5" s="10" t="s">
        <v>52</v>
      </c>
      <c r="I5" s="15" t="e">
        <f>STDEV(I2:I2)</f>
        <v>#DIV/0!</v>
      </c>
      <c r="J5" s="10"/>
      <c r="K5" s="10"/>
      <c r="L5" s="10"/>
      <c r="M5" s="10" t="s">
        <v>53</v>
      </c>
      <c r="N5" s="25">
        <f>AVERAGE(N2:N2)</f>
        <v>1.1203700477139162</v>
      </c>
      <c r="O5" s="30"/>
      <c r="P5" s="35" t="s">
        <v>54</v>
      </c>
      <c r="Q5" s="46">
        <f>AVERAGE(R2:R2)</f>
        <v>0</v>
      </c>
      <c r="R5" s="45" t="s">
        <v>55</v>
      </c>
      <c r="S5" s="5">
        <f>+(Q5/N5)</f>
        <v>0</v>
      </c>
      <c r="T5" s="5"/>
      <c r="U5" s="10"/>
      <c r="V5" s="5"/>
      <c r="W5" s="20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8" spans="1:64" ht="15.6" x14ac:dyDescent="0.3">
      <c r="B8" s="47" t="s">
        <v>56</v>
      </c>
    </row>
    <row r="9" spans="1:64" ht="15.6" x14ac:dyDescent="0.3">
      <c r="B9" s="47" t="s">
        <v>57</v>
      </c>
    </row>
    <row r="10" spans="1:64" ht="15.6" x14ac:dyDescent="0.3">
      <c r="B10" s="47" t="s">
        <v>58</v>
      </c>
    </row>
    <row r="11" spans="1:64" ht="15.6" x14ac:dyDescent="0.3">
      <c r="B11" s="47" t="s">
        <v>59</v>
      </c>
    </row>
  </sheetData>
  <sheetProtection algorithmName="SHA-512" hashValue="iGFvKynSua9MMEYsk2EQLWdq43pirWO1b/XY3uCwH87fiM9uleEDct5bP3kyTFHDU9twSKQWLrFXRZWh6CuIvQ==" saltValue="M7IPRGLAq8NPYwveRdpJeQ==" spinCount="100000" sheet="1" objects="1" scenarios="1"/>
  <conditionalFormatting sqref="A2:AM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2025-02-03T05:34:30Z</dcterms:created>
  <dcterms:modified xsi:type="dcterms:W3CDTF">2025-03-04T03:01:30Z</dcterms:modified>
</cp:coreProperties>
</file>