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7C5741FE17A347A9B911F2ED5A336CB2077157F4" xr6:coauthVersionLast="47" xr6:coauthVersionMax="47" xr10:uidLastSave="{A522CC83-25F3-4CAE-83CD-2222C8A4AEB9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I3" i="2"/>
  <c r="L3" i="2"/>
  <c r="N3" i="2" s="1"/>
  <c r="I4" i="2"/>
  <c r="L4" i="2"/>
  <c r="N4" i="2" s="1"/>
  <c r="I5" i="2"/>
  <c r="L5" i="2"/>
  <c r="N5" i="2" s="1"/>
  <c r="I6" i="2"/>
  <c r="L6" i="2"/>
  <c r="P6" i="2" s="1"/>
  <c r="I7" i="2"/>
  <c r="L7" i="2"/>
  <c r="N7" i="2" s="1"/>
  <c r="I8" i="2"/>
  <c r="L8" i="2"/>
  <c r="P8" i="2" s="1"/>
  <c r="I9" i="2"/>
  <c r="L9" i="2"/>
  <c r="N9" i="2" s="1"/>
  <c r="D10" i="2"/>
  <c r="G10" i="2"/>
  <c r="H10" i="2"/>
  <c r="J10" i="2"/>
  <c r="M10" i="2"/>
  <c r="P3" i="2" l="1"/>
  <c r="I11" i="2"/>
  <c r="P5" i="2"/>
  <c r="P7" i="2"/>
  <c r="L10" i="2"/>
  <c r="N11" i="2" s="1"/>
  <c r="N8" i="2"/>
  <c r="N6" i="2"/>
  <c r="N2" i="2"/>
  <c r="P2" i="2"/>
  <c r="I12" i="2"/>
  <c r="P9" i="2"/>
  <c r="P4" i="2"/>
  <c r="N12" i="2" l="1"/>
  <c r="R5" i="2" s="1"/>
  <c r="P10" i="2"/>
  <c r="Q11" i="2"/>
  <c r="R8" i="2" l="1"/>
  <c r="R6" i="2"/>
  <c r="R4" i="2"/>
  <c r="R9" i="2"/>
  <c r="R2" i="2"/>
  <c r="R7" i="2"/>
  <c r="R10" i="2"/>
  <c r="R3" i="2"/>
  <c r="Q12" i="2"/>
  <c r="S12" i="2" s="1"/>
</calcChain>
</file>

<file path=xl/sharedStrings.xml><?xml version="1.0" encoding="utf-8"?>
<sst xmlns="http://schemas.openxmlformats.org/spreadsheetml/2006/main" count="125" uniqueCount="77">
  <si>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</si>
  <si>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</si>
  <si>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</si>
  <si>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</si>
  <si>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</si>
  <si>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</si>
  <si>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</si>
  <si>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</si>
  <si>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</si>
  <si>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</si>
  <si>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</si>
  <si>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</si>
  <si>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</si>
  <si>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</si>
  <si>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</si>
  <si>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</si>
  <si>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</si>
  <si>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</si>
  <si>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</si>
  <si>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</si>
  <si>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</si>
  <si>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</si>
  <si>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</si>
  <si>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</si>
  <si>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</si>
  <si>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</si>
  <si>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</si>
  <si>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</si>
  <si>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</si>
  <si>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</si>
  <si>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</si>
  <si>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</si>
  <si>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</si>
  <si>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</si>
  <si>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</si>
  <si>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</si>
  <si>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</si>
  <si>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</si>
  <si>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</si>
  <si>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</si>
  <si>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</si>
  <si>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00001</t>
  </si>
  <si>
    <t>No</t>
  </si>
  <si>
    <t xml:space="preserve">  /  /    </t>
  </si>
  <si>
    <t>HONEYMOON HEIGHTS</t>
  </si>
  <si>
    <t>004-220-082-00</t>
  </si>
  <si>
    <t>11518 ELM DR</t>
  </si>
  <si>
    <t>RANCH</t>
  </si>
  <si>
    <t>004-230-359-00</t>
  </si>
  <si>
    <t>LAKESHORE DR</t>
  </si>
  <si>
    <t>004-230-510-00</t>
  </si>
  <si>
    <t>11650 BIRCH DR</t>
  </si>
  <si>
    <t>ONE 1/2 STORY</t>
  </si>
  <si>
    <t>004-230-479-00</t>
  </si>
  <si>
    <t>004-230-637-00</t>
  </si>
  <si>
    <t>11685 HICKORY DR</t>
  </si>
  <si>
    <t>004-240-695-00</t>
  </si>
  <si>
    <t>11351 HICKORY DR</t>
  </si>
  <si>
    <t>ONE 1/4 STORY</t>
  </si>
  <si>
    <t>004-240-778-00</t>
  </si>
  <si>
    <t>6710 W SCHMEID RD</t>
  </si>
  <si>
    <t>004-500-004-00</t>
  </si>
  <si>
    <t>6061 W CUTLER RD</t>
  </si>
  <si>
    <t>MODULAR</t>
  </si>
  <si>
    <t>004-012-014-40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</si>
  <si>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</si>
  <si>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</si>
  <si>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</si>
  <si>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</si>
  <si>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</si>
  <si>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</si>
  <si>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</si>
  <si>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</si>
  <si>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2025 CATO </t>
  </si>
  <si>
    <t>HONEYMOON HEIGHTS BACKLOTS     ECF</t>
  </si>
  <si>
    <t>2025 ANALYZED        1.571</t>
  </si>
  <si>
    <t>2025 USED                 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</si>
</sst>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9"/>
  <sheetViews>
    <sheetView tabSelected="1" workbookViewId="0">
      <selection activeCell="B19" sqref="B19"/>
    </sheetView>
  </sheetViews>
  <sheetFormatPr defaultRowHeight="14.4" x14ac:dyDescent="0.3"/>
  <cols>
    <col min="1" max="1" width="14.33203125" bestFit="1" customWidth="1"/>
    <col min="2" max="2" width="21.88671875" bestFit="1" customWidth="1"/>
    <col min="3" max="3" width="9.33203125" style="17" bestFit="1" customWidth="1"/>
    <col min="4" max="4" width="10.88671875" style="7" bestFit="1" customWidth="1"/>
    <col min="5" max="5" width="5.5546875" bestFit="1" customWidth="1"/>
    <col min="6" max="6" width="19.5546875" bestFit="1" customWidth="1"/>
    <col min="7" max="7" width="10.886718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6.33203125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4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21.44140625" bestFit="1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45</v>
      </c>
      <c r="B2" t="s">
        <v>46</v>
      </c>
      <c r="C2" s="17">
        <v>45372</v>
      </c>
      <c r="D2" s="7">
        <v>150000</v>
      </c>
      <c r="E2" t="s">
        <v>39</v>
      </c>
      <c r="F2" t="s">
        <v>40</v>
      </c>
      <c r="G2" s="7">
        <v>150000</v>
      </c>
      <c r="H2" s="7">
        <v>64100</v>
      </c>
      <c r="I2" s="12">
        <f t="shared" ref="I2:I9" si="0">H2/G2*100</f>
        <v>42.733333333333334</v>
      </c>
      <c r="J2" s="7">
        <v>123572</v>
      </c>
      <c r="K2" s="7">
        <v>6600</v>
      </c>
      <c r="L2" s="7">
        <f t="shared" ref="L2:L9" si="1">G2-K2</f>
        <v>143400</v>
      </c>
      <c r="M2" s="7">
        <v>108007.390625</v>
      </c>
      <c r="N2" s="22">
        <f t="shared" ref="N2:N9" si="2">L2/M2</f>
        <v>1.3276869218874345</v>
      </c>
      <c r="O2" s="27">
        <v>672</v>
      </c>
      <c r="P2" s="32">
        <f t="shared" ref="P2:P9" si="3">L2/O2</f>
        <v>213.39285714285714</v>
      </c>
      <c r="Q2" s="37" t="s">
        <v>41</v>
      </c>
      <c r="R2" s="42">
        <f>ABS(N12-N2)*100</f>
        <v>59.388942829011945</v>
      </c>
      <c r="S2" t="s">
        <v>47</v>
      </c>
      <c r="U2" s="7">
        <v>6600</v>
      </c>
      <c r="V2" t="s">
        <v>42</v>
      </c>
      <c r="W2" s="17" t="s">
        <v>43</v>
      </c>
      <c r="Y2" t="s">
        <v>44</v>
      </c>
      <c r="Z2">
        <v>401</v>
      </c>
      <c r="AA2">
        <v>78</v>
      </c>
    </row>
    <row r="3" spans="1:64" x14ac:dyDescent="0.3">
      <c r="A3" t="s">
        <v>48</v>
      </c>
      <c r="B3" t="s">
        <v>49</v>
      </c>
      <c r="C3" s="17">
        <v>44763</v>
      </c>
      <c r="D3" s="7">
        <v>59900</v>
      </c>
      <c r="E3" t="s">
        <v>39</v>
      </c>
      <c r="F3" t="s">
        <v>40</v>
      </c>
      <c r="G3" s="7">
        <v>59900</v>
      </c>
      <c r="H3" s="7">
        <v>8900</v>
      </c>
      <c r="I3" s="12">
        <f t="shared" si="0"/>
        <v>14.858096828046744</v>
      </c>
      <c r="J3" s="7">
        <v>22221</v>
      </c>
      <c r="K3" s="7">
        <v>6600</v>
      </c>
      <c r="L3" s="7">
        <f t="shared" si="1"/>
        <v>53300</v>
      </c>
      <c r="M3" s="7">
        <v>14423.822265625</v>
      </c>
      <c r="N3" s="22">
        <f t="shared" si="2"/>
        <v>3.6952757055960888</v>
      </c>
      <c r="O3" s="27">
        <v>0</v>
      </c>
      <c r="P3" s="32" t="e">
        <f t="shared" si="3"/>
        <v>#DIV/0!</v>
      </c>
      <c r="Q3" s="37" t="s">
        <v>41</v>
      </c>
      <c r="R3" s="42">
        <f>ABS(N12-N3)*100</f>
        <v>177.36993554185347</v>
      </c>
      <c r="S3" t="s">
        <v>47</v>
      </c>
      <c r="U3" s="7">
        <v>6600</v>
      </c>
      <c r="V3" t="s">
        <v>42</v>
      </c>
      <c r="W3" s="17" t="s">
        <v>43</v>
      </c>
      <c r="Y3" t="s">
        <v>44</v>
      </c>
      <c r="Z3">
        <v>401</v>
      </c>
      <c r="AA3">
        <v>85</v>
      </c>
    </row>
    <row r="4" spans="1:64" x14ac:dyDescent="0.3">
      <c r="A4" t="s">
        <v>50</v>
      </c>
      <c r="B4" t="s">
        <v>51</v>
      </c>
      <c r="C4" s="17">
        <v>44949</v>
      </c>
      <c r="D4" s="7">
        <v>224900</v>
      </c>
      <c r="E4" t="s">
        <v>39</v>
      </c>
      <c r="F4" t="s">
        <v>40</v>
      </c>
      <c r="G4" s="7">
        <v>224900</v>
      </c>
      <c r="H4" s="7">
        <v>35800</v>
      </c>
      <c r="I4" s="12">
        <f t="shared" si="0"/>
        <v>15.918185860382392</v>
      </c>
      <c r="J4" s="7">
        <v>184028</v>
      </c>
      <c r="K4" s="7">
        <v>13200</v>
      </c>
      <c r="L4" s="7">
        <f t="shared" si="1"/>
        <v>211700</v>
      </c>
      <c r="M4" s="7">
        <v>157735.921875</v>
      </c>
      <c r="N4" s="22">
        <f t="shared" si="2"/>
        <v>1.3421166052953022</v>
      </c>
      <c r="O4" s="27">
        <v>952</v>
      </c>
      <c r="P4" s="32">
        <f t="shared" si="3"/>
        <v>222.37394957983193</v>
      </c>
      <c r="Q4" s="37" t="s">
        <v>41</v>
      </c>
      <c r="R4" s="42">
        <f>ABS(N12-N4)*100</f>
        <v>57.945974488225183</v>
      </c>
      <c r="S4" t="s">
        <v>52</v>
      </c>
      <c r="U4" s="7">
        <v>13200</v>
      </c>
      <c r="V4" t="s">
        <v>42</v>
      </c>
      <c r="W4" s="17" t="s">
        <v>43</v>
      </c>
      <c r="Y4" t="s">
        <v>44</v>
      </c>
      <c r="Z4">
        <v>401</v>
      </c>
      <c r="AA4">
        <v>89</v>
      </c>
    </row>
    <row r="5" spans="1:64" x14ac:dyDescent="0.3">
      <c r="A5" t="s">
        <v>50</v>
      </c>
      <c r="B5" t="s">
        <v>51</v>
      </c>
      <c r="C5" s="17">
        <v>45237</v>
      </c>
      <c r="D5" s="7">
        <v>205000</v>
      </c>
      <c r="E5" t="s">
        <v>39</v>
      </c>
      <c r="F5" t="s">
        <v>40</v>
      </c>
      <c r="G5" s="7">
        <v>200000</v>
      </c>
      <c r="H5" s="7">
        <v>88600</v>
      </c>
      <c r="I5" s="12">
        <f t="shared" si="0"/>
        <v>44.3</v>
      </c>
      <c r="J5" s="7">
        <v>175388</v>
      </c>
      <c r="K5" s="7">
        <v>4560</v>
      </c>
      <c r="L5" s="7">
        <f t="shared" si="1"/>
        <v>195440</v>
      </c>
      <c r="M5" s="7">
        <v>157735.921875</v>
      </c>
      <c r="N5" s="22">
        <f t="shared" si="2"/>
        <v>1.2390329208262345</v>
      </c>
      <c r="O5" s="27">
        <v>952</v>
      </c>
      <c r="P5" s="32">
        <f t="shared" si="3"/>
        <v>205.29411764705881</v>
      </c>
      <c r="Q5" s="37" t="s">
        <v>41</v>
      </c>
      <c r="R5" s="42">
        <f>ABS(N12-N5)*100</f>
        <v>68.254342935131945</v>
      </c>
      <c r="S5" t="s">
        <v>52</v>
      </c>
      <c r="U5" s="7">
        <v>4560</v>
      </c>
      <c r="V5" t="s">
        <v>42</v>
      </c>
      <c r="W5" s="17" t="s">
        <v>43</v>
      </c>
      <c r="X5" t="s">
        <v>53</v>
      </c>
      <c r="Y5" t="s">
        <v>44</v>
      </c>
      <c r="Z5">
        <v>401</v>
      </c>
      <c r="AA5">
        <v>89</v>
      </c>
    </row>
    <row r="6" spans="1:64" x14ac:dyDescent="0.3">
      <c r="A6" t="s">
        <v>54</v>
      </c>
      <c r="B6" t="s">
        <v>55</v>
      </c>
      <c r="C6" s="17">
        <v>45211</v>
      </c>
      <c r="D6" s="7">
        <v>132500</v>
      </c>
      <c r="E6" t="s">
        <v>39</v>
      </c>
      <c r="F6" t="s">
        <v>40</v>
      </c>
      <c r="G6" s="7">
        <v>132500</v>
      </c>
      <c r="H6" s="7">
        <v>44000</v>
      </c>
      <c r="I6" s="12">
        <f t="shared" si="0"/>
        <v>33.20754716981132</v>
      </c>
      <c r="J6" s="7">
        <v>85362</v>
      </c>
      <c r="K6" s="7">
        <v>8922</v>
      </c>
      <c r="L6" s="7">
        <f t="shared" si="1"/>
        <v>123578</v>
      </c>
      <c r="M6" s="7">
        <v>70581.71875</v>
      </c>
      <c r="N6" s="22">
        <f t="shared" si="2"/>
        <v>1.7508499677899951</v>
      </c>
      <c r="O6" s="27">
        <v>840</v>
      </c>
      <c r="P6" s="32">
        <f t="shared" si="3"/>
        <v>147.11666666666667</v>
      </c>
      <c r="Q6" s="37" t="s">
        <v>41</v>
      </c>
      <c r="R6" s="42">
        <f>ABS(N12-N6)*100</f>
        <v>17.072638238755889</v>
      </c>
      <c r="S6" t="s">
        <v>47</v>
      </c>
      <c r="U6" s="7">
        <v>6600</v>
      </c>
      <c r="V6" t="s">
        <v>42</v>
      </c>
      <c r="W6" s="17" t="s">
        <v>43</v>
      </c>
      <c r="Y6" t="s">
        <v>44</v>
      </c>
      <c r="Z6">
        <v>401</v>
      </c>
      <c r="AA6">
        <v>66</v>
      </c>
    </row>
    <row r="7" spans="1:64" x14ac:dyDescent="0.3">
      <c r="A7" t="s">
        <v>56</v>
      </c>
      <c r="B7" t="s">
        <v>57</v>
      </c>
      <c r="C7" s="17">
        <v>45359</v>
      </c>
      <c r="D7" s="7">
        <v>118400</v>
      </c>
      <c r="E7" t="s">
        <v>39</v>
      </c>
      <c r="F7" t="s">
        <v>40</v>
      </c>
      <c r="G7" s="7">
        <v>118400</v>
      </c>
      <c r="H7" s="7">
        <v>31300</v>
      </c>
      <c r="I7" s="12">
        <f t="shared" si="0"/>
        <v>26.435810810810811</v>
      </c>
      <c r="J7" s="7">
        <v>64216</v>
      </c>
      <c r="K7" s="7">
        <v>16065</v>
      </c>
      <c r="L7" s="7">
        <f t="shared" si="1"/>
        <v>102335</v>
      </c>
      <c r="M7" s="7">
        <v>44460.7578125</v>
      </c>
      <c r="N7" s="22">
        <f t="shared" si="2"/>
        <v>2.3016926619102485</v>
      </c>
      <c r="O7" s="27">
        <v>600</v>
      </c>
      <c r="P7" s="32">
        <f t="shared" si="3"/>
        <v>170.55833333333334</v>
      </c>
      <c r="Q7" s="37" t="s">
        <v>41</v>
      </c>
      <c r="R7" s="42">
        <f>ABS(N12-N7)*100</f>
        <v>38.011631173269443</v>
      </c>
      <c r="S7" t="s">
        <v>58</v>
      </c>
      <c r="U7" s="7">
        <v>14482</v>
      </c>
      <c r="V7" t="s">
        <v>42</v>
      </c>
      <c r="W7" s="17" t="s">
        <v>43</v>
      </c>
      <c r="Y7" t="s">
        <v>44</v>
      </c>
      <c r="Z7">
        <v>401</v>
      </c>
      <c r="AA7">
        <v>66</v>
      </c>
    </row>
    <row r="8" spans="1:64" x14ac:dyDescent="0.3">
      <c r="A8" t="s">
        <v>59</v>
      </c>
      <c r="B8" t="s">
        <v>60</v>
      </c>
      <c r="C8" s="17">
        <v>45344</v>
      </c>
      <c r="D8" s="7">
        <v>187000</v>
      </c>
      <c r="E8" t="s">
        <v>39</v>
      </c>
      <c r="F8" t="s">
        <v>40</v>
      </c>
      <c r="G8" s="7">
        <v>187000</v>
      </c>
      <c r="H8" s="7">
        <v>66800</v>
      </c>
      <c r="I8" s="12">
        <f t="shared" si="0"/>
        <v>35.721925133689844</v>
      </c>
      <c r="J8" s="7">
        <v>139251</v>
      </c>
      <c r="K8" s="7">
        <v>34106</v>
      </c>
      <c r="L8" s="7">
        <f t="shared" si="1"/>
        <v>152894</v>
      </c>
      <c r="M8" s="7">
        <v>97086.796875</v>
      </c>
      <c r="N8" s="22">
        <f t="shared" si="2"/>
        <v>1.5748176366025568</v>
      </c>
      <c r="O8" s="27">
        <v>1204</v>
      </c>
      <c r="P8" s="32">
        <f t="shared" si="3"/>
        <v>126.98837209302326</v>
      </c>
      <c r="Q8" s="37" t="s">
        <v>41</v>
      </c>
      <c r="R8" s="42">
        <f>ABS(N12-N8)*100</f>
        <v>34.675871357499723</v>
      </c>
      <c r="S8" t="s">
        <v>58</v>
      </c>
      <c r="U8" s="7">
        <v>30170</v>
      </c>
      <c r="V8" t="s">
        <v>42</v>
      </c>
      <c r="W8" s="17" t="s">
        <v>43</v>
      </c>
      <c r="Y8" t="s">
        <v>44</v>
      </c>
      <c r="Z8">
        <v>401</v>
      </c>
      <c r="AA8">
        <v>63</v>
      </c>
    </row>
    <row r="9" spans="1:64" ht="15" thickBot="1" x14ac:dyDescent="0.35">
      <c r="A9" t="s">
        <v>61</v>
      </c>
      <c r="B9" t="s">
        <v>62</v>
      </c>
      <c r="C9" s="17">
        <v>44816</v>
      </c>
      <c r="D9" s="7">
        <v>165000</v>
      </c>
      <c r="E9" t="s">
        <v>39</v>
      </c>
      <c r="F9" t="s">
        <v>40</v>
      </c>
      <c r="G9" s="7">
        <v>156750</v>
      </c>
      <c r="H9" s="7">
        <v>38700</v>
      </c>
      <c r="I9" s="12">
        <f t="shared" si="0"/>
        <v>24.688995215311003</v>
      </c>
      <c r="J9" s="7">
        <v>84694</v>
      </c>
      <c r="K9" s="7">
        <v>10945</v>
      </c>
      <c r="L9" s="7">
        <f t="shared" si="1"/>
        <v>145805</v>
      </c>
      <c r="M9" s="7">
        <v>68096.953125</v>
      </c>
      <c r="N9" s="22">
        <f t="shared" si="2"/>
        <v>2.1411383815125724</v>
      </c>
      <c r="O9" s="27">
        <v>864</v>
      </c>
      <c r="P9" s="32">
        <f t="shared" si="3"/>
        <v>168.75578703703704</v>
      </c>
      <c r="Q9" s="37" t="s">
        <v>41</v>
      </c>
      <c r="R9" s="42">
        <f>ABS(N12-N9)*100</f>
        <v>21.956203133501837</v>
      </c>
      <c r="S9" t="s">
        <v>63</v>
      </c>
      <c r="U9" s="7">
        <v>10650</v>
      </c>
      <c r="V9" t="s">
        <v>42</v>
      </c>
      <c r="W9" s="17" t="s">
        <v>43</v>
      </c>
      <c r="X9" t="s">
        <v>64</v>
      </c>
      <c r="Y9" t="s">
        <v>44</v>
      </c>
      <c r="Z9">
        <v>401</v>
      </c>
      <c r="AA9">
        <v>52</v>
      </c>
    </row>
    <row r="10" spans="1:64" ht="15" thickTop="1" x14ac:dyDescent="0.3">
      <c r="A10" s="3"/>
      <c r="B10" s="3"/>
      <c r="C10" s="18" t="s">
        <v>65</v>
      </c>
      <c r="D10" s="8">
        <f>+SUM(D2:D9)</f>
        <v>1242700</v>
      </c>
      <c r="E10" s="3"/>
      <c r="F10" s="3"/>
      <c r="G10" s="8">
        <f>+SUM(G2:G9)</f>
        <v>1229450</v>
      </c>
      <c r="H10" s="8">
        <f>+SUM(H2:H9)</f>
        <v>378200</v>
      </c>
      <c r="I10" s="13"/>
      <c r="J10" s="8">
        <f>+SUM(J2:J9)</f>
        <v>878732</v>
      </c>
      <c r="K10" s="8"/>
      <c r="L10" s="8">
        <f>+SUM(L2:L9)</f>
        <v>1128452</v>
      </c>
      <c r="M10" s="8">
        <f>+SUM(M2:M9)</f>
        <v>718129.283203125</v>
      </c>
      <c r="N10" s="23"/>
      <c r="O10" s="28"/>
      <c r="P10" s="33" t="e">
        <f>AVERAGE(P2:P9)</f>
        <v>#DIV/0!</v>
      </c>
      <c r="Q10" s="38"/>
      <c r="R10" s="43">
        <f>ABS(N12-N11)*100</f>
        <v>35.019912549917542</v>
      </c>
      <c r="S10" s="3"/>
      <c r="T10" s="3"/>
      <c r="U10" s="8"/>
      <c r="V10" s="3"/>
      <c r="W10" s="18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64" x14ac:dyDescent="0.3">
      <c r="A11" s="4"/>
      <c r="B11" s="4"/>
      <c r="C11" s="19"/>
      <c r="D11" s="9"/>
      <c r="E11" s="4"/>
      <c r="F11" s="4"/>
      <c r="G11" s="9"/>
      <c r="H11" s="9" t="s">
        <v>66</v>
      </c>
      <c r="I11" s="14">
        <f>H10/G10*100</f>
        <v>30.761722721542149</v>
      </c>
      <c r="J11" s="9"/>
      <c r="K11" s="9"/>
      <c r="L11" s="9"/>
      <c r="M11" s="9" t="s">
        <v>67</v>
      </c>
      <c r="N11" s="24">
        <f>L10/M10</f>
        <v>1.5713772246783786</v>
      </c>
      <c r="O11" s="29"/>
      <c r="P11" s="34" t="s">
        <v>68</v>
      </c>
      <c r="Q11" s="39">
        <f>STDEV(N2:N9)</f>
        <v>0.81437427201757706</v>
      </c>
      <c r="R11" s="44"/>
      <c r="S11" s="4"/>
      <c r="T11" s="4"/>
      <c r="U11" s="9"/>
      <c r="V11" s="4"/>
      <c r="W11" s="19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64" x14ac:dyDescent="0.3">
      <c r="A12" s="5"/>
      <c r="B12" s="5"/>
      <c r="C12" s="20"/>
      <c r="D12" s="10"/>
      <c r="E12" s="5"/>
      <c r="F12" s="5"/>
      <c r="G12" s="10"/>
      <c r="H12" s="10" t="s">
        <v>69</v>
      </c>
      <c r="I12" s="15">
        <f>STDEV(I2:I9)</f>
        <v>11.19675420425175</v>
      </c>
      <c r="J12" s="10"/>
      <c r="K12" s="10"/>
      <c r="L12" s="10"/>
      <c r="M12" s="10" t="s">
        <v>70</v>
      </c>
      <c r="N12" s="25">
        <f>AVERAGE(N2:N9)</f>
        <v>1.921576350177554</v>
      </c>
      <c r="O12" s="30"/>
      <c r="P12" s="35" t="s">
        <v>71</v>
      </c>
      <c r="Q12" s="46">
        <f>AVERAGE(R2:R9)</f>
        <v>59.334442462156176</v>
      </c>
      <c r="R12" s="45" t="s">
        <v>72</v>
      </c>
      <c r="S12" s="5">
        <f>+(Q12/N12)</f>
        <v>30.87800412233095</v>
      </c>
      <c r="T12" s="5"/>
      <c r="U12" s="10"/>
      <c r="V12" s="5"/>
      <c r="W12" s="20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5" spans="1:64" ht="15.6" x14ac:dyDescent="0.3">
      <c r="B15" s="47" t="s">
        <v>73</v>
      </c>
    </row>
    <row r="16" spans="1:64" ht="15.6" x14ac:dyDescent="0.3">
      <c r="B16" s="47" t="s">
        <v>74</v>
      </c>
    </row>
    <row r="17" spans="2:2" ht="15.6" x14ac:dyDescent="0.3">
      <c r="B17" s="47" t="s">
        <v>75</v>
      </c>
    </row>
    <row r="18" spans="2:2" ht="15.6" x14ac:dyDescent="0.3">
      <c r="B18" s="47" t="s">
        <v>76</v>
      </c>
    </row>
    <row r="19" spans="2:2" ht="15.6" x14ac:dyDescent="0.3">
      <c r="B19" s="47"/>
    </row>
  </sheetData>
  <sheetProtection algorithmName="SHA-512" hashValue="qJnzOwJn6hLoUSbMBsgokSilRyZRSsAcLWU0ZunvxSClMr/XY8F4f3u4mgVcNeGwl1BYv+anLhpWDVR6o6L67A==" saltValue="Dj8HViR1w8dmbV+twmUZng==" spinCount="100000" sheet="1" objects="1" scenarios="1"/>
  <conditionalFormatting sqref="A2:AM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2025-02-03T05:26:42Z</dcterms:created>
  <dcterms:modified xsi:type="dcterms:W3CDTF">2025-03-04T03:01:12Z</dcterms:modified>
</cp:coreProperties>
</file>