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LV-SPREDSHEETS - NEW/"/>
    </mc:Choice>
  </mc:AlternateContent>
  <xr:revisionPtr revIDLastSave="1" documentId="11_C736E16C1100F97AFA5D1A822D3C5DDEAA6F55B2" xr6:coauthVersionLast="47" xr6:coauthVersionMax="47" xr10:uidLastSave="{EE613B16-EF3C-4BD1-A85D-51A1912407DD}"/>
  <bookViews>
    <workbookView xWindow="-108" yWindow="-108" windowWidth="23256" windowHeight="12456" xr2:uid="{00000000-000D-0000-FFFF-FFFF0000000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K13" i="2"/>
  <c r="Q13" i="2"/>
  <c r="R13" i="2"/>
  <c r="S13" i="2"/>
  <c r="I7" i="2"/>
  <c r="K7" i="2"/>
  <c r="Q7" i="2"/>
  <c r="R7" i="2"/>
  <c r="S7" i="2"/>
  <c r="I12" i="2"/>
  <c r="K12" i="2"/>
  <c r="Q12" i="2" s="1"/>
  <c r="I14" i="2"/>
  <c r="K14" i="2"/>
  <c r="Q14" i="2"/>
  <c r="R14" i="2"/>
  <c r="S14" i="2"/>
  <c r="I2" i="2"/>
  <c r="I21" i="2" s="1"/>
  <c r="K2" i="2"/>
  <c r="Q2" i="2"/>
  <c r="R2" i="2"/>
  <c r="S2" i="2"/>
  <c r="D19" i="2"/>
  <c r="G19" i="2"/>
  <c r="H19" i="2"/>
  <c r="I20" i="2" s="1"/>
  <c r="J19" i="2"/>
  <c r="L19" i="2"/>
  <c r="M19" i="2"/>
  <c r="O19" i="2"/>
  <c r="P19" i="2"/>
  <c r="S12" i="2" l="1"/>
  <c r="K19" i="2"/>
  <c r="R12" i="2"/>
  <c r="M21" i="2" l="1"/>
  <c r="P21" i="2"/>
  <c r="S21" i="2"/>
</calcChain>
</file>

<file path=xl/sharedStrings.xml><?xml version="1.0" encoding="utf-8"?>
<sst xmlns="http://schemas.openxmlformats.org/spreadsheetml/2006/main" count="381" uniqueCount="154">
  <si>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</si>
  <si>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</si>
  <si>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</si>
  <si>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</si>
  <si>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</si>
  <si>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</si>
  <si>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</si>
  <si>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</si>
  <si>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</si>
  <si>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</si>
  <si>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</si>
  <si>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</si>
  <si>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</si>
  <si>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</si>
  <si>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</si>
  <si>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</si>
  <si>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</si>
  <si>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</si>
  <si>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</si>
  <si>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</si>
  <si>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</si>
  <si>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</si>
  <si>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</si>
  <si>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</si>
  <si>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</si>
  <si>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</si>
  <si>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</si>
  <si>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</si>
  <si>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</si>
  <si>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</si>
  <si>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</si>
  <si>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</si>
  <si>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</si>
  <si>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</si>
  <si>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</si>
  <si>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</si>
  <si>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</si>
  <si>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</si>
  <si>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</si>
  <si>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</si>
  <si>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</si>
  <si>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</si>
  <si>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</si>
  <si>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</si>
  <si>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009-018-028-00</t>
  </si>
  <si>
    <t>WD</t>
  </si>
  <si>
    <t>03-ARM'S LENGTH</t>
  </si>
  <si>
    <t>4002</t>
  </si>
  <si>
    <t>2023R-08836</t>
  </si>
  <si>
    <t>009-420-002-00, 009-422-101-00, 009-422-103-00, 009-420-002-00</t>
  </si>
  <si>
    <t>4002 RES RESORT LAKES</t>
  </si>
  <si>
    <t>401</t>
  </si>
  <si>
    <t xml:space="preserve">OFF WATER </t>
  </si>
  <si>
    <t>009-023-028-61</t>
  </si>
  <si>
    <t>4177 E HOLLAND LAKE RD</t>
  </si>
  <si>
    <t>2024R-04927</t>
  </si>
  <si>
    <t>009-029-008-82</t>
  </si>
  <si>
    <t>1110 JOSHUA</t>
  </si>
  <si>
    <t>2025R-03149</t>
  </si>
  <si>
    <t>009-029-008-83</t>
  </si>
  <si>
    <t>NOT INSPECTED</t>
  </si>
  <si>
    <t>009-420-002-00</t>
  </si>
  <si>
    <t>2966 S STAINES RD</t>
  </si>
  <si>
    <t>009-420-002-00, 009-422-101-00, 009-422-103-00, 009-018-028-00</t>
  </si>
  <si>
    <t xml:space="preserve">ON WATER </t>
  </si>
  <si>
    <t>009-420-013-00</t>
  </si>
  <si>
    <t>20-MULTI PARCEL SALE REF</t>
  </si>
  <si>
    <t>2024R-06210</t>
  </si>
  <si>
    <t>009-422-091-50</t>
  </si>
  <si>
    <t>402</t>
  </si>
  <si>
    <t>865 E SIDNEY RD</t>
  </si>
  <si>
    <t>19-MULTI PARCEL ARM'S LENGTH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</si>
  <si>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</si>
  <si>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</si>
  <si>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</si>
  <si>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</si>
  <si>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</si>
  <si>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</si>
  <si>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</si>
  <si>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001-006-009-00</t>
  </si>
  <si>
    <t>5212 W CUTLER RD</t>
  </si>
  <si>
    <t>'4500</t>
  </si>
  <si>
    <t>2023R-05601</t>
  </si>
  <si>
    <t/>
  </si>
  <si>
    <t>4500 SMALL LAKES</t>
  </si>
  <si>
    <t>06/18/2008</t>
  </si>
  <si>
    <t>001-006-010-06</t>
  </si>
  <si>
    <t>5363 W MANIFEST WAY</t>
  </si>
  <si>
    <t>'4600</t>
  </si>
  <si>
    <t>2024R-11465</t>
  </si>
  <si>
    <t>4600 LARGE LAKES</t>
  </si>
  <si>
    <t>11/04/2020</t>
  </si>
  <si>
    <t>BACKLOT</t>
  </si>
  <si>
    <t>001-030-001-32</t>
  </si>
  <si>
    <t>'4010</t>
  </si>
  <si>
    <t>2024R-09611</t>
  </si>
  <si>
    <t>001-030-001-33, 001-030-001-34</t>
  </si>
  <si>
    <t>4550 SIX LAKES RESORT</t>
  </si>
  <si>
    <t>09/02/2016</t>
  </si>
  <si>
    <t>FRONTAGE 1</t>
  </si>
  <si>
    <t>014-019-006-00</t>
  </si>
  <si>
    <t>11471 W SIDNEY RD</t>
  </si>
  <si>
    <t>05/31/2023</t>
  </si>
  <si>
    <t>'4300</t>
  </si>
  <si>
    <t>2023R-05408</t>
  </si>
  <si>
    <t>4300 FLAT RIVER LAND</t>
  </si>
  <si>
    <t>04/28/2009</t>
  </si>
  <si>
    <t>016-275-024-00</t>
  </si>
  <si>
    <t>21 RIVERVIEW DR</t>
  </si>
  <si>
    <t>4005</t>
  </si>
  <si>
    <t>2023R-05124</t>
  </si>
  <si>
    <t>4005 HUNTER LAKE</t>
  </si>
  <si>
    <t>BACK LOT</t>
  </si>
  <si>
    <t>014-003-023-00</t>
  </si>
  <si>
    <t>8688 PAKES RD</t>
  </si>
  <si>
    <t>2023R-06621</t>
  </si>
  <si>
    <t>4500 TURK LAKE</t>
  </si>
  <si>
    <t>03/02/2009</t>
  </si>
  <si>
    <t>014-640-103-00</t>
  </si>
  <si>
    <t>9170 W COLBY RD</t>
  </si>
  <si>
    <t>2023R-08295</t>
  </si>
  <si>
    <t>07/14/2009</t>
  </si>
  <si>
    <t>007-371-020-01</t>
  </si>
  <si>
    <t>819 W SHORE DR</t>
  </si>
  <si>
    <t>'4006</t>
  </si>
  <si>
    <t>2025R-04340</t>
  </si>
  <si>
    <t>4006 LAKE STANTON SUBDIV</t>
  </si>
  <si>
    <t>03/08/1990</t>
  </si>
  <si>
    <t>BACKLOTS</t>
  </si>
  <si>
    <t>007-371-093-00</t>
  </si>
  <si>
    <t>W EAST SHORE DR</t>
  </si>
  <si>
    <t>2024R-05507</t>
  </si>
  <si>
    <t>02/10/1990</t>
  </si>
  <si>
    <t>LAKEFRONT</t>
  </si>
  <si>
    <t>016-020-008-01</t>
  </si>
  <si>
    <t>2622 SHONEYE DR</t>
  </si>
  <si>
    <t>'4001</t>
  </si>
  <si>
    <t>2025R-03037</t>
  </si>
  <si>
    <t>4006 MD. &amp; ROUND &amp; MOORE</t>
  </si>
  <si>
    <t>11/30/2021</t>
  </si>
  <si>
    <t>LAKE FRONT</t>
  </si>
  <si>
    <t>'4005</t>
  </si>
  <si>
    <t>04/12/2012</t>
  </si>
  <si>
    <t>019-010-004-40</t>
  </si>
  <si>
    <t>1429 WHITE BIRCH DR</t>
  </si>
  <si>
    <t>'0002</t>
  </si>
  <si>
    <t>2023R-05325</t>
  </si>
  <si>
    <t>019-200-035-00</t>
  </si>
  <si>
    <t>DERBY LAKE</t>
  </si>
  <si>
    <t>10/30/2025</t>
  </si>
  <si>
    <t>BACK LOT DERBY</t>
  </si>
  <si>
    <t>SMALL LAKES ACREAGE FIRST ACRE AT $35,000,10 ACRES AT $125,000 50 ACRES AT $350,000 &amp; 100 ACRES AT $600,000</t>
  </si>
  <si>
    <t xml:space="preserve">2026 CATO </t>
  </si>
  <si>
    <t>LAKE  ACERAGE  WATER 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</si>
</sst>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  <numFmt numFmtId="169" formatCode="\$#,##0_);[Red]\(\$#,##0\)"/>
    <numFmt numFmtId="170" formatCode="\$#,##0.00_);[Red]\(\$#,##0.00\)"/>
    <numFmt numFmtId="171" formatCode="mm/dd/yyyy"/>
  </numFmts>
  <fonts count="7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5" fillId="4" borderId="0" xfId="1" applyFont="1" applyFill="1"/>
    <xf numFmtId="0" fontId="3" fillId="0" borderId="0" xfId="0" applyFont="1"/>
    <xf numFmtId="0" fontId="0" fillId="5" borderId="0" xfId="0" applyFill="1"/>
    <xf numFmtId="171" fontId="0" fillId="5" borderId="0" xfId="0" applyNumberFormat="1" applyFill="1"/>
    <xf numFmtId="169" fontId="0" fillId="5" borderId="0" xfId="0" applyNumberFormat="1" applyFill="1"/>
    <xf numFmtId="164" fontId="0" fillId="5" borderId="0" xfId="0" applyNumberFormat="1" applyFill="1"/>
    <xf numFmtId="166" fontId="0" fillId="5" borderId="0" xfId="0" applyNumberFormat="1" applyFill="1"/>
    <xf numFmtId="167" fontId="0" fillId="5" borderId="0" xfId="0" applyNumberFormat="1" applyFill="1"/>
    <xf numFmtId="40" fontId="0" fillId="5" borderId="0" xfId="0" applyNumberFormat="1" applyFill="1"/>
    <xf numFmtId="170" fontId="0" fillId="5" borderId="0" xfId="0" applyNumberFormat="1" applyFill="1"/>
    <xf numFmtId="0" fontId="0" fillId="5" borderId="0" xfId="0" applyFill="1" applyAlignment="1">
      <alignment horizontal="right"/>
    </xf>
    <xf numFmtId="0" fontId="4" fillId="4" borderId="0" xfId="1" applyFill="1"/>
    <xf numFmtId="14" fontId="4" fillId="4" borderId="0" xfId="1" applyNumberFormat="1" applyFill="1"/>
    <xf numFmtId="169" fontId="4" fillId="4" borderId="0" xfId="1" applyNumberFormat="1" applyFill="1"/>
    <xf numFmtId="164" fontId="4" fillId="4" borderId="0" xfId="1" applyNumberFormat="1" applyFill="1"/>
    <xf numFmtId="166" fontId="4" fillId="4" borderId="0" xfId="1" applyNumberFormat="1" applyFill="1"/>
    <xf numFmtId="167" fontId="4" fillId="4" borderId="0" xfId="1" applyNumberFormat="1" applyFill="1"/>
    <xf numFmtId="40" fontId="4" fillId="4" borderId="0" xfId="1" applyNumberFormat="1" applyFill="1"/>
    <xf numFmtId="170" fontId="4" fillId="4" borderId="0" xfId="1" applyNumberFormat="1" applyFill="1"/>
    <xf numFmtId="0" fontId="4" fillId="4" borderId="0" xfId="1" applyFill="1" applyAlignment="1">
      <alignment horizontal="right"/>
    </xf>
    <xf numFmtId="14" fontId="5" fillId="4" borderId="0" xfId="1" applyNumberFormat="1" applyFont="1" applyFill="1"/>
    <xf numFmtId="169" fontId="5" fillId="4" borderId="0" xfId="1" applyNumberFormat="1" applyFont="1" applyFill="1"/>
    <xf numFmtId="164" fontId="5" fillId="4" borderId="0" xfId="1" applyNumberFormat="1" applyFont="1" applyFill="1"/>
    <xf numFmtId="166" fontId="5" fillId="4" borderId="0" xfId="1" applyNumberFormat="1" applyFont="1" applyFill="1"/>
    <xf numFmtId="167" fontId="5" fillId="4" borderId="0" xfId="1" applyNumberFormat="1" applyFont="1" applyFill="1"/>
    <xf numFmtId="40" fontId="5" fillId="4" borderId="0" xfId="1" applyNumberFormat="1" applyFont="1" applyFill="1"/>
    <xf numFmtId="170" fontId="5" fillId="4" borderId="0" xfId="1" applyNumberFormat="1" applyFont="1" applyFill="1"/>
    <xf numFmtId="0" fontId="5" fillId="4" borderId="0" xfId="1" applyFont="1" applyFill="1" applyAlignment="1">
      <alignment horizontal="right"/>
    </xf>
    <xf numFmtId="0" fontId="5" fillId="5" borderId="0" xfId="1" applyFont="1" applyFill="1"/>
    <xf numFmtId="14" fontId="5" fillId="5" borderId="0" xfId="1" applyNumberFormat="1" applyFont="1" applyFill="1"/>
    <xf numFmtId="169" fontId="5" fillId="5" borderId="0" xfId="1" applyNumberFormat="1" applyFont="1" applyFill="1"/>
    <xf numFmtId="164" fontId="5" fillId="5" borderId="0" xfId="1" applyNumberFormat="1" applyFont="1" applyFill="1"/>
    <xf numFmtId="166" fontId="5" fillId="5" borderId="0" xfId="1" applyNumberFormat="1" applyFont="1" applyFill="1"/>
    <xf numFmtId="167" fontId="5" fillId="5" borderId="0" xfId="1" applyNumberFormat="1" applyFont="1" applyFill="1"/>
    <xf numFmtId="40" fontId="5" fillId="5" borderId="0" xfId="1" applyNumberFormat="1" applyFont="1" applyFill="1"/>
    <xf numFmtId="170" fontId="5" fillId="5" borderId="0" xfId="1" applyNumberFormat="1" applyFont="1" applyFill="1"/>
    <xf numFmtId="0" fontId="5" fillId="5" borderId="0" xfId="1" applyFont="1" applyFill="1" applyAlignment="1">
      <alignment horizontal="right"/>
    </xf>
    <xf numFmtId="0" fontId="6" fillId="0" borderId="0" xfId="0" applyFont="1"/>
    <xf numFmtId="165" fontId="6" fillId="0" borderId="0" xfId="0" applyNumberFormat="1" applyFont="1"/>
    <xf numFmtId="6" fontId="6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9"/>
  <sheetViews>
    <sheetView tabSelected="1" workbookViewId="0">
      <selection activeCell="B34" sqref="B34"/>
    </sheetView>
  </sheetViews>
  <sheetFormatPr defaultRowHeight="14.4" x14ac:dyDescent="0.3"/>
  <cols>
    <col min="1" max="1" width="14.33203125" bestFit="1" customWidth="1"/>
    <col min="2" max="2" width="21.21875" customWidth="1"/>
    <col min="3" max="3" width="11.33203125" style="25" customWidth="1"/>
    <col min="4" max="4" width="10.88671875" style="15" bestFit="1" customWidth="1"/>
    <col min="5" max="5" width="5.77734375" bestFit="1" customWidth="1"/>
    <col min="6" max="6" width="29.33203125" bestFit="1" customWidth="1"/>
    <col min="7" max="7" width="10.88671875" style="15" bestFit="1" customWidth="1"/>
    <col min="8" max="8" width="14.77734375" style="15" bestFit="1" customWidth="1"/>
    <col min="9" max="9" width="12.77734375" style="20" bestFit="1" customWidth="1"/>
    <col min="10" max="11" width="13.77734375" style="15" bestFit="1" customWidth="1"/>
    <col min="12" max="12" width="14.77734375" style="15" bestFit="1" customWidth="1"/>
    <col min="13" max="13" width="11.33203125" style="30" bestFit="1" customWidth="1"/>
    <col min="14" max="14" width="7.21875" style="34" bestFit="1" customWidth="1"/>
    <col min="15" max="15" width="14.21875" style="39" bestFit="1" customWidth="1"/>
    <col min="16" max="16" width="10.88671875" style="39" bestFit="1" customWidth="1"/>
    <col min="17" max="17" width="10.109375" style="15" hidden="1" customWidth="1"/>
    <col min="18" max="18" width="12.109375" style="15" bestFit="1" customWidth="1"/>
    <col min="19" max="19" width="12.109375" style="44" bestFit="1" customWidth="1"/>
    <col min="20" max="20" width="11.77734375" style="39" bestFit="1" customWidth="1"/>
    <col min="21" max="21" width="9" style="4" bestFit="1" customWidth="1"/>
    <col min="22" max="22" width="11.88671875" bestFit="1" customWidth="1"/>
    <col min="23" max="23" width="58.109375" bestFit="1" customWidth="1"/>
    <col min="24" max="24" width="21.77734375" bestFit="1" customWidth="1"/>
    <col min="25" max="25" width="6.88671875" bestFit="1" customWidth="1"/>
    <col min="26" max="26" width="6.33203125" bestFit="1" customWidth="1"/>
    <col min="27" max="27" width="15" bestFit="1" customWidth="1"/>
    <col min="28" max="28" width="9.77734375" bestFit="1" customWidth="1"/>
    <col min="29" max="29" width="6" bestFit="1" customWidth="1"/>
    <col min="30" max="32" width="12.6640625" bestFit="1" customWidth="1"/>
    <col min="33" max="33" width="19" bestFit="1" customWidth="1"/>
    <col min="34" max="34" width="7.21875" bestFit="1" customWidth="1"/>
    <col min="35" max="35" width="13.109375" bestFit="1" customWidth="1"/>
    <col min="36" max="36" width="6.6640625" bestFit="1" customWidth="1"/>
    <col min="37" max="37" width="20.33203125" bestFit="1" customWidth="1"/>
    <col min="38" max="38" width="17" bestFit="1" customWidth="1"/>
    <col min="39" max="39" width="15" bestFit="1" customWidth="1"/>
    <col min="40" max="40" width="10.88671875" bestFit="1" customWidth="1"/>
    <col min="41" max="41" width="16.77734375" bestFit="1" customWidth="1"/>
    <col min="42" max="42" width="21.33203125" bestFit="1" customWidth="1"/>
    <col min="43" max="43" width="21.109375" bestFit="1" customWidth="1"/>
    <col min="44" max="44" width="17" bestFit="1" customWidth="1"/>
  </cols>
  <sheetData>
    <row r="1" spans="1:64" x14ac:dyDescent="0.3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68</v>
      </c>
      <c r="B2" t="s">
        <v>70</v>
      </c>
      <c r="C2" s="25">
        <v>45482</v>
      </c>
      <c r="D2" s="15">
        <v>229000</v>
      </c>
      <c r="E2" t="s">
        <v>45</v>
      </c>
      <c r="F2" t="s">
        <v>71</v>
      </c>
      <c r="G2" s="15">
        <v>229000</v>
      </c>
      <c r="H2" s="15">
        <v>95400</v>
      </c>
      <c r="I2" s="20">
        <f>H2/G2*100</f>
        <v>41.659388646288207</v>
      </c>
      <c r="J2" s="15">
        <v>186475</v>
      </c>
      <c r="K2" s="15">
        <f>G2-104358</f>
        <v>124642</v>
      </c>
      <c r="L2" s="15">
        <v>82117</v>
      </c>
      <c r="M2" s="30">
        <v>236.24852200000001</v>
      </c>
      <c r="N2" s="34">
        <v>438</v>
      </c>
      <c r="O2" s="39">
        <v>1.06</v>
      </c>
      <c r="P2" s="39">
        <v>0.82399999999999995</v>
      </c>
      <c r="Q2" s="15">
        <f>K2/M2</f>
        <v>527.58848582341602</v>
      </c>
      <c r="R2" s="15">
        <f>K2/O2</f>
        <v>117586.79245283018</v>
      </c>
      <c r="S2" s="44">
        <f>K2/O2/43560</f>
        <v>2.6994213143441272</v>
      </c>
      <c r="T2" s="39">
        <v>193</v>
      </c>
      <c r="U2" s="5" t="s">
        <v>47</v>
      </c>
      <c r="V2" t="s">
        <v>67</v>
      </c>
      <c r="W2" t="s">
        <v>65</v>
      </c>
      <c r="X2" t="s">
        <v>50</v>
      </c>
      <c r="Y2">
        <v>0</v>
      </c>
      <c r="Z2">
        <v>1</v>
      </c>
      <c r="AA2" s="6">
        <v>36554</v>
      </c>
      <c r="AC2" s="7" t="s">
        <v>51</v>
      </c>
      <c r="AD2" t="s">
        <v>52</v>
      </c>
      <c r="BC2" s="2"/>
      <c r="BE2" s="2"/>
    </row>
    <row r="3" spans="1:64" s="50" customFormat="1" x14ac:dyDescent="0.3">
      <c r="A3" s="60" t="s">
        <v>129</v>
      </c>
      <c r="B3" s="60" t="s">
        <v>130</v>
      </c>
      <c r="C3" s="61">
        <v>45453</v>
      </c>
      <c r="D3" s="62">
        <v>56000</v>
      </c>
      <c r="E3" s="60" t="s">
        <v>45</v>
      </c>
      <c r="F3" s="60" t="s">
        <v>46</v>
      </c>
      <c r="G3" s="62">
        <v>56000</v>
      </c>
      <c r="H3" s="62">
        <v>26200</v>
      </c>
      <c r="I3" s="63">
        <v>46.785714285714285</v>
      </c>
      <c r="J3" s="62">
        <v>58593</v>
      </c>
      <c r="K3" s="62">
        <v>56000</v>
      </c>
      <c r="L3" s="62">
        <v>58593</v>
      </c>
      <c r="M3" s="64">
        <v>123.35</v>
      </c>
      <c r="N3" s="65">
        <v>400</v>
      </c>
      <c r="O3" s="66">
        <v>1.194</v>
      </c>
      <c r="P3" s="66">
        <v>1.194</v>
      </c>
      <c r="Q3" s="62">
        <v>453.99270368869071</v>
      </c>
      <c r="R3" s="62">
        <v>46901.172529313233</v>
      </c>
      <c r="S3" s="67">
        <v>1.0767027669722964</v>
      </c>
      <c r="T3" s="66">
        <v>130</v>
      </c>
      <c r="U3" s="68" t="s">
        <v>124</v>
      </c>
      <c r="V3" s="60" t="s">
        <v>131</v>
      </c>
      <c r="W3" s="60" t="s">
        <v>83</v>
      </c>
      <c r="X3" s="60" t="s">
        <v>126</v>
      </c>
      <c r="Y3" s="60">
        <v>0</v>
      </c>
      <c r="Z3" s="60">
        <v>1</v>
      </c>
      <c r="AA3" s="60" t="s">
        <v>132</v>
      </c>
      <c r="AB3" s="60" t="s">
        <v>83</v>
      </c>
      <c r="AC3" s="60" t="s">
        <v>69</v>
      </c>
      <c r="AD3" s="60" t="s">
        <v>133</v>
      </c>
      <c r="AE3" s="60"/>
      <c r="AF3" s="60"/>
      <c r="AG3" s="60" t="s">
        <v>83</v>
      </c>
      <c r="AH3" s="60" t="s">
        <v>83</v>
      </c>
      <c r="AI3" s="60" t="s">
        <v>83</v>
      </c>
      <c r="AJ3" s="60" t="s">
        <v>83</v>
      </c>
      <c r="AK3" s="60" t="s">
        <v>83</v>
      </c>
      <c r="AL3" s="60" t="s">
        <v>83</v>
      </c>
      <c r="AM3" s="60" t="s">
        <v>83</v>
      </c>
      <c r="AN3" s="60" t="s">
        <v>83</v>
      </c>
      <c r="AO3" s="60" t="s">
        <v>83</v>
      </c>
      <c r="AP3" s="60" t="s">
        <v>83</v>
      </c>
      <c r="AQ3" s="60" t="s">
        <v>83</v>
      </c>
      <c r="AR3" s="60" t="s">
        <v>83</v>
      </c>
    </row>
    <row r="4" spans="1:64" x14ac:dyDescent="0.3">
      <c r="A4" s="49" t="s">
        <v>118</v>
      </c>
      <c r="B4" s="49" t="s">
        <v>119</v>
      </c>
      <c r="C4" s="69">
        <v>45155</v>
      </c>
      <c r="D4" s="70">
        <v>199000</v>
      </c>
      <c r="E4" s="49" t="s">
        <v>45</v>
      </c>
      <c r="F4" s="49" t="s">
        <v>46</v>
      </c>
      <c r="G4" s="70">
        <v>199000</v>
      </c>
      <c r="H4" s="70">
        <v>82200</v>
      </c>
      <c r="I4" s="71">
        <v>41.306532663316581</v>
      </c>
      <c r="J4" s="70">
        <v>176061</v>
      </c>
      <c r="K4" s="70">
        <v>67340</v>
      </c>
      <c r="L4" s="70">
        <v>44401</v>
      </c>
      <c r="M4" s="72">
        <v>161.44999999999999</v>
      </c>
      <c r="N4" s="73">
        <v>286</v>
      </c>
      <c r="O4" s="74">
        <v>1.1950000000000001</v>
      </c>
      <c r="P4" s="74">
        <v>1.1950000000000001</v>
      </c>
      <c r="Q4" s="70">
        <v>417.09507587488389</v>
      </c>
      <c r="R4" s="70">
        <v>56351.464435146438</v>
      </c>
      <c r="S4" s="75">
        <v>1.2936516169684673</v>
      </c>
      <c r="T4" s="74">
        <v>182</v>
      </c>
      <c r="U4" s="76" t="s">
        <v>81</v>
      </c>
      <c r="V4" s="49" t="s">
        <v>120</v>
      </c>
      <c r="W4" s="49" t="s">
        <v>83</v>
      </c>
      <c r="X4" s="49" t="s">
        <v>116</v>
      </c>
      <c r="Y4" s="49">
        <v>0</v>
      </c>
      <c r="Z4" s="49">
        <v>1</v>
      </c>
      <c r="AA4" s="49" t="s">
        <v>121</v>
      </c>
      <c r="AB4" s="49" t="s">
        <v>83</v>
      </c>
      <c r="AC4" s="49" t="s">
        <v>51</v>
      </c>
      <c r="AD4" s="49" t="s">
        <v>92</v>
      </c>
      <c r="AE4" s="49"/>
      <c r="AF4" s="49"/>
      <c r="AG4" s="49" t="s">
        <v>83</v>
      </c>
      <c r="AH4" s="49" t="s">
        <v>83</v>
      </c>
      <c r="AI4" s="49" t="s">
        <v>83</v>
      </c>
      <c r="AJ4" s="49" t="s">
        <v>83</v>
      </c>
      <c r="AK4" s="49" t="s">
        <v>83</v>
      </c>
      <c r="AL4" s="49" t="s">
        <v>83</v>
      </c>
      <c r="AM4" s="49" t="s">
        <v>83</v>
      </c>
      <c r="AN4" s="49" t="s">
        <v>83</v>
      </c>
      <c r="AO4" s="49" t="s">
        <v>83</v>
      </c>
      <c r="AP4" s="49" t="s">
        <v>83</v>
      </c>
      <c r="AQ4" s="49" t="s">
        <v>83</v>
      </c>
      <c r="AR4" s="49" t="s">
        <v>83</v>
      </c>
    </row>
    <row r="5" spans="1:64" s="50" customFormat="1" x14ac:dyDescent="0.3">
      <c r="A5" s="60" t="s">
        <v>143</v>
      </c>
      <c r="B5" s="60" t="s">
        <v>144</v>
      </c>
      <c r="C5" s="61">
        <v>45071</v>
      </c>
      <c r="D5" s="62">
        <v>59000</v>
      </c>
      <c r="E5" s="60" t="s">
        <v>45</v>
      </c>
      <c r="F5" s="60" t="s">
        <v>46</v>
      </c>
      <c r="G5" s="62">
        <v>59000</v>
      </c>
      <c r="H5" s="62">
        <v>8400</v>
      </c>
      <c r="I5" s="63">
        <v>14.237288135593221</v>
      </c>
      <c r="J5" s="62">
        <v>16758</v>
      </c>
      <c r="K5" s="62">
        <v>59000</v>
      </c>
      <c r="L5" s="62">
        <v>16758</v>
      </c>
      <c r="M5" s="64">
        <v>289.14999999999998</v>
      </c>
      <c r="N5" s="65">
        <v>589</v>
      </c>
      <c r="O5" s="66">
        <v>1.1970000000000001</v>
      </c>
      <c r="P5" s="66">
        <v>0.56000000000000005</v>
      </c>
      <c r="Q5" s="62">
        <v>204.04634272868753</v>
      </c>
      <c r="R5" s="62">
        <v>49289.891395154547</v>
      </c>
      <c r="S5" s="67">
        <v>1.1315402065003339</v>
      </c>
      <c r="T5" s="66">
        <v>177</v>
      </c>
      <c r="U5" s="68" t="s">
        <v>145</v>
      </c>
      <c r="V5" s="60" t="s">
        <v>146</v>
      </c>
      <c r="W5" s="60" t="s">
        <v>147</v>
      </c>
      <c r="X5" s="60" t="s">
        <v>148</v>
      </c>
      <c r="Y5" s="60">
        <v>1</v>
      </c>
      <c r="Z5" s="60">
        <v>0</v>
      </c>
      <c r="AA5" s="60" t="s">
        <v>149</v>
      </c>
      <c r="AB5" s="60" t="s">
        <v>83</v>
      </c>
      <c r="AC5" s="60" t="s">
        <v>69</v>
      </c>
      <c r="AD5" s="60" t="s">
        <v>150</v>
      </c>
      <c r="AE5" s="60"/>
      <c r="AF5" s="60"/>
      <c r="AG5" s="60" t="s">
        <v>83</v>
      </c>
      <c r="AH5" s="60" t="s">
        <v>83</v>
      </c>
      <c r="AI5" s="60" t="s">
        <v>83</v>
      </c>
      <c r="AJ5" s="60" t="s">
        <v>83</v>
      </c>
      <c r="AK5" s="60" t="s">
        <v>83</v>
      </c>
      <c r="AL5" s="60" t="s">
        <v>83</v>
      </c>
      <c r="AM5" s="60" t="s">
        <v>83</v>
      </c>
      <c r="AN5" s="60" t="s">
        <v>83</v>
      </c>
      <c r="AO5" s="60" t="s">
        <v>83</v>
      </c>
      <c r="AP5" s="60" t="s">
        <v>83</v>
      </c>
      <c r="AQ5" s="60" t="s">
        <v>83</v>
      </c>
      <c r="AR5" s="60" t="s">
        <v>83</v>
      </c>
    </row>
    <row r="6" spans="1:64" x14ac:dyDescent="0.3">
      <c r="A6" s="77" t="s">
        <v>86</v>
      </c>
      <c r="B6" s="77" t="s">
        <v>87</v>
      </c>
      <c r="C6" s="78">
        <v>45643</v>
      </c>
      <c r="D6" s="79">
        <v>275000</v>
      </c>
      <c r="E6" s="77" t="s">
        <v>45</v>
      </c>
      <c r="F6" s="77" t="s">
        <v>46</v>
      </c>
      <c r="G6" s="79">
        <v>275000</v>
      </c>
      <c r="H6" s="79">
        <v>133900</v>
      </c>
      <c r="I6" s="80">
        <v>48.690909090909088</v>
      </c>
      <c r="J6" s="79">
        <v>267753</v>
      </c>
      <c r="K6" s="79">
        <v>24407</v>
      </c>
      <c r="L6" s="79">
        <v>17160</v>
      </c>
      <c r="M6" s="81">
        <v>225</v>
      </c>
      <c r="N6" s="82">
        <v>249.65</v>
      </c>
      <c r="O6" s="83">
        <v>1.29</v>
      </c>
      <c r="P6" s="83">
        <v>1.29</v>
      </c>
      <c r="Q6" s="79">
        <v>108.47555555555556</v>
      </c>
      <c r="R6" s="79">
        <v>18920.155038759691</v>
      </c>
      <c r="S6" s="84">
        <v>0.43434699354361089</v>
      </c>
      <c r="T6" s="83">
        <v>225</v>
      </c>
      <c r="U6" s="85" t="s">
        <v>88</v>
      </c>
      <c r="V6" s="77" t="s">
        <v>89</v>
      </c>
      <c r="W6" s="77" t="s">
        <v>83</v>
      </c>
      <c r="X6" s="77" t="s">
        <v>90</v>
      </c>
      <c r="Y6" s="77">
        <v>0</v>
      </c>
      <c r="Z6" s="77">
        <v>0</v>
      </c>
      <c r="AA6" s="77" t="s">
        <v>91</v>
      </c>
      <c r="AB6" s="77" t="s">
        <v>83</v>
      </c>
      <c r="AC6" s="77" t="s">
        <v>51</v>
      </c>
      <c r="AD6" s="77" t="s">
        <v>92</v>
      </c>
      <c r="AE6" s="77"/>
      <c r="AF6" s="77"/>
      <c r="AG6" s="77" t="s">
        <v>83</v>
      </c>
      <c r="AH6" s="77" t="s">
        <v>83</v>
      </c>
      <c r="AI6" s="77" t="s">
        <v>83</v>
      </c>
      <c r="AJ6" s="77" t="s">
        <v>83</v>
      </c>
      <c r="AK6" s="77" t="s">
        <v>83</v>
      </c>
      <c r="AL6" s="77" t="s">
        <v>83</v>
      </c>
      <c r="AM6" s="77" t="s">
        <v>83</v>
      </c>
      <c r="AN6" s="77" t="s">
        <v>83</v>
      </c>
      <c r="AO6" s="77" t="s">
        <v>83</v>
      </c>
      <c r="AP6" s="77" t="s">
        <v>83</v>
      </c>
      <c r="AQ6" s="77" t="s">
        <v>83</v>
      </c>
      <c r="AR6" s="77" t="s">
        <v>83</v>
      </c>
    </row>
    <row r="7" spans="1:64" x14ac:dyDescent="0.3">
      <c r="A7" t="s">
        <v>53</v>
      </c>
      <c r="B7" t="s">
        <v>54</v>
      </c>
      <c r="C7" s="25">
        <v>45435</v>
      </c>
      <c r="D7" s="15">
        <v>386000</v>
      </c>
      <c r="E7" t="s">
        <v>45</v>
      </c>
      <c r="F7" t="s">
        <v>46</v>
      </c>
      <c r="G7" s="15">
        <v>386000</v>
      </c>
      <c r="H7" s="15">
        <v>144100</v>
      </c>
      <c r="I7" s="20">
        <f>H7/G7*100</f>
        <v>37.331606217616581</v>
      </c>
      <c r="J7" s="15">
        <v>334646</v>
      </c>
      <c r="K7" s="15">
        <f>G7-301646</f>
        <v>84354</v>
      </c>
      <c r="L7" s="15">
        <v>33000</v>
      </c>
      <c r="M7" s="30">
        <v>0</v>
      </c>
      <c r="N7" s="34">
        <v>0</v>
      </c>
      <c r="O7" s="39">
        <v>1.3</v>
      </c>
      <c r="P7" s="39">
        <v>1.3</v>
      </c>
      <c r="Q7" s="15" t="e">
        <f>K7/M7</f>
        <v>#DIV/0!</v>
      </c>
      <c r="R7" s="15">
        <f>K7/O7</f>
        <v>64887.692307692305</v>
      </c>
      <c r="S7" s="44">
        <f>K7/O7/43560</f>
        <v>1.4896164441618986</v>
      </c>
      <c r="T7" s="39">
        <v>0</v>
      </c>
      <c r="U7" s="5" t="s">
        <v>47</v>
      </c>
      <c r="V7" t="s">
        <v>55</v>
      </c>
      <c r="X7" t="s">
        <v>50</v>
      </c>
      <c r="Y7">
        <v>0</v>
      </c>
      <c r="Z7">
        <v>1</v>
      </c>
      <c r="AA7" s="6">
        <v>44501</v>
      </c>
      <c r="AC7" s="7" t="s">
        <v>51</v>
      </c>
    </row>
    <row r="8" spans="1:64" x14ac:dyDescent="0.3">
      <c r="A8" s="60" t="s">
        <v>93</v>
      </c>
      <c r="B8" s="60" t="s">
        <v>83</v>
      </c>
      <c r="C8" s="61">
        <v>45586</v>
      </c>
      <c r="D8" s="62">
        <v>100000</v>
      </c>
      <c r="E8" s="60" t="s">
        <v>45</v>
      </c>
      <c r="F8" s="60" t="s">
        <v>66</v>
      </c>
      <c r="G8" s="62">
        <v>100000</v>
      </c>
      <c r="H8" s="62">
        <v>14700</v>
      </c>
      <c r="I8" s="63">
        <v>14.7</v>
      </c>
      <c r="J8" s="62">
        <v>29387</v>
      </c>
      <c r="K8" s="62">
        <v>100000</v>
      </c>
      <c r="L8" s="62">
        <v>29387</v>
      </c>
      <c r="M8" s="64">
        <v>165</v>
      </c>
      <c r="N8" s="65">
        <v>280</v>
      </c>
      <c r="O8" s="66">
        <v>1.3</v>
      </c>
      <c r="P8" s="66">
        <v>1.0609999999999999</v>
      </c>
      <c r="Q8" s="62">
        <v>606.06060606060601</v>
      </c>
      <c r="R8" s="62">
        <v>76923.076923076922</v>
      </c>
      <c r="S8" s="67">
        <v>1.7659108568199477</v>
      </c>
      <c r="T8" s="66">
        <v>165</v>
      </c>
      <c r="U8" s="68" t="s">
        <v>94</v>
      </c>
      <c r="V8" s="60" t="s">
        <v>95</v>
      </c>
      <c r="W8" s="60" t="s">
        <v>96</v>
      </c>
      <c r="X8" s="60" t="s">
        <v>97</v>
      </c>
      <c r="Y8" s="60">
        <v>1</v>
      </c>
      <c r="Z8" s="60">
        <v>0</v>
      </c>
      <c r="AA8" s="60" t="s">
        <v>98</v>
      </c>
      <c r="AB8" s="60" t="s">
        <v>83</v>
      </c>
      <c r="AC8" s="60" t="s">
        <v>69</v>
      </c>
      <c r="AD8" s="60" t="s">
        <v>99</v>
      </c>
      <c r="AE8" s="60"/>
      <c r="AF8" s="60"/>
      <c r="AG8" s="60" t="s">
        <v>83</v>
      </c>
      <c r="AH8" s="60" t="s">
        <v>83</v>
      </c>
      <c r="AI8" s="60" t="s">
        <v>83</v>
      </c>
      <c r="AJ8" s="60" t="s">
        <v>83</v>
      </c>
      <c r="AK8" s="60" t="s">
        <v>83</v>
      </c>
      <c r="AL8" s="60" t="s">
        <v>83</v>
      </c>
      <c r="AM8" s="60" t="s">
        <v>83</v>
      </c>
      <c r="AN8" s="60" t="s">
        <v>83</v>
      </c>
      <c r="AO8" s="60" t="s">
        <v>83</v>
      </c>
      <c r="AP8" s="60" t="s">
        <v>83</v>
      </c>
      <c r="AQ8" s="60" t="s">
        <v>83</v>
      </c>
      <c r="AR8" s="60" t="s">
        <v>83</v>
      </c>
    </row>
    <row r="9" spans="1:64" x14ac:dyDescent="0.3">
      <c r="A9" t="s">
        <v>107</v>
      </c>
      <c r="B9" t="s">
        <v>108</v>
      </c>
      <c r="C9" s="25">
        <v>45050</v>
      </c>
      <c r="D9" s="15">
        <v>250000</v>
      </c>
      <c r="E9" t="s">
        <v>45</v>
      </c>
      <c r="F9" t="s">
        <v>46</v>
      </c>
      <c r="G9" s="15">
        <v>250000</v>
      </c>
      <c r="H9" s="15">
        <v>136200</v>
      </c>
      <c r="I9" s="20">
        <v>54.48</v>
      </c>
      <c r="J9" s="15">
        <v>272309</v>
      </c>
      <c r="K9" s="15">
        <v>67691</v>
      </c>
      <c r="L9" s="15">
        <v>90000</v>
      </c>
      <c r="M9" s="30">
        <v>300</v>
      </c>
      <c r="N9" s="34">
        <v>200</v>
      </c>
      <c r="O9" s="39">
        <v>1.377</v>
      </c>
      <c r="P9" s="39">
        <v>1.377</v>
      </c>
      <c r="Q9" s="15">
        <v>225.63666666666666</v>
      </c>
      <c r="R9" s="15">
        <v>49158.315177923017</v>
      </c>
      <c r="S9" s="44">
        <v>1.1285196321837241</v>
      </c>
      <c r="T9" s="39">
        <v>300</v>
      </c>
      <c r="U9" s="5" t="s">
        <v>109</v>
      </c>
      <c r="V9" t="s">
        <v>110</v>
      </c>
      <c r="X9" t="s">
        <v>111</v>
      </c>
      <c r="Y9">
        <v>0</v>
      </c>
      <c r="Z9">
        <v>0</v>
      </c>
      <c r="AA9" s="6">
        <v>41011</v>
      </c>
      <c r="AC9" s="7" t="s">
        <v>51</v>
      </c>
      <c r="AD9" t="s">
        <v>112</v>
      </c>
      <c r="AE9" t="s">
        <v>112</v>
      </c>
      <c r="AF9" t="s">
        <v>112</v>
      </c>
    </row>
    <row r="10" spans="1:64" x14ac:dyDescent="0.3">
      <c r="A10" s="49" t="s">
        <v>107</v>
      </c>
      <c r="B10" s="49" t="s">
        <v>108</v>
      </c>
      <c r="C10" s="69">
        <v>45050</v>
      </c>
      <c r="D10" s="70">
        <v>250000</v>
      </c>
      <c r="E10" s="49" t="s">
        <v>45</v>
      </c>
      <c r="F10" s="49" t="s">
        <v>46</v>
      </c>
      <c r="G10" s="70">
        <v>250000</v>
      </c>
      <c r="H10" s="70">
        <v>142000</v>
      </c>
      <c r="I10" s="71">
        <v>56.8</v>
      </c>
      <c r="J10" s="70">
        <v>283916</v>
      </c>
      <c r="K10" s="70">
        <v>63584</v>
      </c>
      <c r="L10" s="70">
        <v>97500</v>
      </c>
      <c r="M10" s="72">
        <v>300</v>
      </c>
      <c r="N10" s="73">
        <v>200</v>
      </c>
      <c r="O10" s="74">
        <v>1.377</v>
      </c>
      <c r="P10" s="74">
        <v>1.377</v>
      </c>
      <c r="Q10" s="70">
        <v>211.94666666666666</v>
      </c>
      <c r="R10" s="70">
        <v>46175.744371822802</v>
      </c>
      <c r="S10" s="75">
        <v>1.0600492280032783</v>
      </c>
      <c r="T10" s="74">
        <v>300</v>
      </c>
      <c r="U10" s="76" t="s">
        <v>141</v>
      </c>
      <c r="V10" s="49" t="s">
        <v>110</v>
      </c>
      <c r="W10" s="49" t="s">
        <v>83</v>
      </c>
      <c r="X10" s="49" t="s">
        <v>111</v>
      </c>
      <c r="Y10" s="49">
        <v>0</v>
      </c>
      <c r="Z10" s="49">
        <v>0</v>
      </c>
      <c r="AA10" s="49" t="s">
        <v>142</v>
      </c>
      <c r="AB10" s="49" t="s">
        <v>83</v>
      </c>
      <c r="AC10" s="49" t="s">
        <v>51</v>
      </c>
      <c r="AD10" s="49" t="s">
        <v>112</v>
      </c>
      <c r="AE10" s="49" t="s">
        <v>112</v>
      </c>
      <c r="AF10" s="49" t="s">
        <v>112</v>
      </c>
      <c r="AG10" s="49" t="s">
        <v>83</v>
      </c>
      <c r="AH10" s="49" t="s">
        <v>83</v>
      </c>
      <c r="AI10" s="49" t="s">
        <v>83</v>
      </c>
      <c r="AJ10" s="49" t="s">
        <v>83</v>
      </c>
      <c r="AK10" s="49" t="s">
        <v>83</v>
      </c>
      <c r="AL10" s="49" t="s">
        <v>83</v>
      </c>
      <c r="AM10" s="49" t="s">
        <v>83</v>
      </c>
      <c r="AN10" s="49" t="s">
        <v>83</v>
      </c>
      <c r="AO10" s="49" t="s">
        <v>83</v>
      </c>
      <c r="AP10" s="49" t="s">
        <v>83</v>
      </c>
      <c r="AQ10" s="49" t="s">
        <v>83</v>
      </c>
      <c r="AR10" s="49" t="s">
        <v>83</v>
      </c>
    </row>
    <row r="11" spans="1:64" x14ac:dyDescent="0.3">
      <c r="A11" s="51" t="s">
        <v>100</v>
      </c>
      <c r="B11" s="51" t="s">
        <v>101</v>
      </c>
      <c r="C11" s="52" t="s">
        <v>102</v>
      </c>
      <c r="D11" s="53">
        <v>210000</v>
      </c>
      <c r="E11" s="51" t="s">
        <v>45</v>
      </c>
      <c r="F11" s="51" t="s">
        <v>46</v>
      </c>
      <c r="G11" s="53">
        <v>210000</v>
      </c>
      <c r="H11" s="53">
        <v>73900</v>
      </c>
      <c r="I11" s="54">
        <v>35.19047619047619</v>
      </c>
      <c r="J11" s="53">
        <v>162400</v>
      </c>
      <c r="K11" s="53">
        <v>82100</v>
      </c>
      <c r="L11" s="53">
        <v>34500</v>
      </c>
      <c r="M11" s="55">
        <v>0</v>
      </c>
      <c r="N11" s="56">
        <v>0</v>
      </c>
      <c r="O11" s="57">
        <v>2</v>
      </c>
      <c r="P11" s="57">
        <v>2</v>
      </c>
      <c r="Q11" s="53" t="e">
        <v>#DIV/0!</v>
      </c>
      <c r="R11" s="53">
        <v>41050</v>
      </c>
      <c r="S11" s="58">
        <v>0.94237832874196514</v>
      </c>
      <c r="T11" s="57">
        <v>0</v>
      </c>
      <c r="U11" s="59" t="s">
        <v>103</v>
      </c>
      <c r="V11" s="51" t="s">
        <v>104</v>
      </c>
      <c r="W11" s="51" t="s">
        <v>83</v>
      </c>
      <c r="X11" s="51" t="s">
        <v>105</v>
      </c>
      <c r="Y11" s="51">
        <v>0</v>
      </c>
      <c r="Z11" s="51">
        <v>1</v>
      </c>
      <c r="AA11" s="51" t="s">
        <v>106</v>
      </c>
      <c r="AB11" s="51" t="s">
        <v>83</v>
      </c>
      <c r="AC11" s="51" t="s">
        <v>51</v>
      </c>
      <c r="AD11" s="51"/>
      <c r="AE11" s="51"/>
      <c r="AF11" s="51"/>
      <c r="AG11" s="51" t="s">
        <v>83</v>
      </c>
      <c r="AH11" s="51" t="s">
        <v>83</v>
      </c>
      <c r="AI11" s="51" t="s">
        <v>83</v>
      </c>
      <c r="AJ11" s="51" t="s">
        <v>83</v>
      </c>
      <c r="AK11" s="51" t="s">
        <v>83</v>
      </c>
      <c r="AL11" s="51" t="s">
        <v>83</v>
      </c>
      <c r="AM11" s="51" t="s">
        <v>83</v>
      </c>
      <c r="AN11" s="51" t="s">
        <v>83</v>
      </c>
      <c r="AO11" s="51" t="s">
        <v>83</v>
      </c>
      <c r="AP11" s="51" t="s">
        <v>83</v>
      </c>
      <c r="AQ11" s="51" t="s">
        <v>83</v>
      </c>
      <c r="AR11" s="51" t="s">
        <v>83</v>
      </c>
    </row>
    <row r="12" spans="1:64" x14ac:dyDescent="0.3">
      <c r="A12" t="s">
        <v>56</v>
      </c>
      <c r="B12" t="s">
        <v>57</v>
      </c>
      <c r="C12" s="25">
        <v>45730</v>
      </c>
      <c r="D12" s="15">
        <v>399000</v>
      </c>
      <c r="E12" t="s">
        <v>45</v>
      </c>
      <c r="F12" t="s">
        <v>46</v>
      </c>
      <c r="G12" s="15">
        <v>399000</v>
      </c>
      <c r="H12" s="15">
        <v>140500</v>
      </c>
      <c r="I12" s="20">
        <f>H12/G12*100</f>
        <v>35.213032581453632</v>
      </c>
      <c r="J12" s="15">
        <v>310380</v>
      </c>
      <c r="K12" s="15">
        <f>G12-266180</f>
        <v>132820</v>
      </c>
      <c r="L12" s="15">
        <v>44200</v>
      </c>
      <c r="M12" s="30">
        <v>0</v>
      </c>
      <c r="N12" s="34">
        <v>0</v>
      </c>
      <c r="O12" s="39">
        <v>2.2000000000000002</v>
      </c>
      <c r="P12" s="39">
        <v>1.4</v>
      </c>
      <c r="Q12" s="15" t="e">
        <f>K12/M12</f>
        <v>#DIV/0!</v>
      </c>
      <c r="R12" s="15">
        <f>K12/O12</f>
        <v>60372.727272727265</v>
      </c>
      <c r="S12" s="44">
        <f>K12/O12/43560</f>
        <v>1.3859671091076049</v>
      </c>
      <c r="T12" s="39">
        <v>0</v>
      </c>
      <c r="U12" s="5" t="s">
        <v>47</v>
      </c>
      <c r="V12" t="s">
        <v>58</v>
      </c>
      <c r="W12" t="s">
        <v>59</v>
      </c>
      <c r="X12" t="s">
        <v>50</v>
      </c>
      <c r="Y12">
        <v>0</v>
      </c>
      <c r="Z12">
        <v>0</v>
      </c>
      <c r="AA12" t="s">
        <v>60</v>
      </c>
      <c r="AC12" s="7" t="s">
        <v>51</v>
      </c>
    </row>
    <row r="13" spans="1:64" x14ac:dyDescent="0.3">
      <c r="A13" t="s">
        <v>44</v>
      </c>
      <c r="C13" s="25">
        <v>45183</v>
      </c>
      <c r="D13" s="15">
        <v>260000</v>
      </c>
      <c r="E13" t="s">
        <v>45</v>
      </c>
      <c r="F13" t="s">
        <v>46</v>
      </c>
      <c r="G13" s="15">
        <v>260000</v>
      </c>
      <c r="H13" s="15">
        <v>136200</v>
      </c>
      <c r="I13" s="20">
        <f>H13/G13*100</f>
        <v>52.384615384615387</v>
      </c>
      <c r="J13" s="15">
        <v>271934</v>
      </c>
      <c r="K13" s="15">
        <f>G13-113428</f>
        <v>146572</v>
      </c>
      <c r="L13" s="15">
        <v>158506</v>
      </c>
      <c r="M13" s="30">
        <v>538.55540699999995</v>
      </c>
      <c r="N13" s="34">
        <v>1017</v>
      </c>
      <c r="O13" s="39">
        <v>2.2469999999999999</v>
      </c>
      <c r="P13" s="39">
        <v>0.85499999999999998</v>
      </c>
      <c r="Q13" s="15">
        <f>K13/M13</f>
        <v>272.15769834430426</v>
      </c>
      <c r="R13" s="15">
        <f>K13/O13</f>
        <v>65230.084557187365</v>
      </c>
      <c r="S13" s="44">
        <f>K13/O13/43560</f>
        <v>1.497476688640665</v>
      </c>
      <c r="T13" s="39">
        <v>470</v>
      </c>
      <c r="U13" s="5" t="s">
        <v>47</v>
      </c>
      <c r="V13" t="s">
        <v>48</v>
      </c>
      <c r="W13" t="s">
        <v>49</v>
      </c>
      <c r="X13" t="s">
        <v>50</v>
      </c>
      <c r="Y13">
        <v>0</v>
      </c>
      <c r="Z13">
        <v>1</v>
      </c>
      <c r="AA13" s="6">
        <v>45274</v>
      </c>
      <c r="AC13" s="7" t="s">
        <v>51</v>
      </c>
      <c r="AD13" t="s">
        <v>52</v>
      </c>
      <c r="AL13" s="2"/>
    </row>
    <row r="14" spans="1:64" x14ac:dyDescent="0.3">
      <c r="A14" t="s">
        <v>61</v>
      </c>
      <c r="B14" t="s">
        <v>62</v>
      </c>
      <c r="C14" s="25">
        <v>45183</v>
      </c>
      <c r="D14" s="15">
        <v>260000</v>
      </c>
      <c r="E14" t="s">
        <v>45</v>
      </c>
      <c r="F14" t="s">
        <v>46</v>
      </c>
      <c r="G14" s="15">
        <v>260000</v>
      </c>
      <c r="H14" s="15">
        <v>136200</v>
      </c>
      <c r="I14" s="20">
        <f>H14/G14*100</f>
        <v>52.384615384615387</v>
      </c>
      <c r="J14" s="15">
        <v>271934</v>
      </c>
      <c r="K14" s="15">
        <f>G14-113428</f>
        <v>146572</v>
      </c>
      <c r="L14" s="15">
        <v>158506</v>
      </c>
      <c r="M14" s="30">
        <v>538.55540699999995</v>
      </c>
      <c r="N14" s="34">
        <v>1017</v>
      </c>
      <c r="O14" s="39">
        <v>2.2469999999999999</v>
      </c>
      <c r="P14" s="39">
        <v>0.27</v>
      </c>
      <c r="Q14" s="15">
        <f>K14/M14</f>
        <v>272.15769834430426</v>
      </c>
      <c r="R14" s="15">
        <f>K14/O14</f>
        <v>65230.084557187365</v>
      </c>
      <c r="S14" s="44">
        <f>K14/O14/43560</f>
        <v>1.497476688640665</v>
      </c>
      <c r="T14" s="39">
        <v>470</v>
      </c>
      <c r="U14" s="5" t="s">
        <v>47</v>
      </c>
      <c r="V14" t="s">
        <v>48</v>
      </c>
      <c r="W14" t="s">
        <v>63</v>
      </c>
      <c r="X14" t="s">
        <v>50</v>
      </c>
      <c r="Y14">
        <v>0</v>
      </c>
      <c r="Z14">
        <v>0</v>
      </c>
      <c r="AA14" s="6">
        <v>43815</v>
      </c>
      <c r="AC14" s="7" t="s">
        <v>51</v>
      </c>
      <c r="AD14" t="s">
        <v>64</v>
      </c>
      <c r="AE14" t="s">
        <v>64</v>
      </c>
    </row>
    <row r="15" spans="1:64" x14ac:dyDescent="0.3">
      <c r="A15" s="77" t="s">
        <v>122</v>
      </c>
      <c r="B15" s="77" t="s">
        <v>123</v>
      </c>
      <c r="C15" s="78">
        <v>45744</v>
      </c>
      <c r="D15" s="79">
        <v>250000</v>
      </c>
      <c r="E15" s="77" t="s">
        <v>45</v>
      </c>
      <c r="F15" s="77" t="s">
        <v>46</v>
      </c>
      <c r="G15" s="79">
        <v>250000</v>
      </c>
      <c r="H15" s="79">
        <v>77200</v>
      </c>
      <c r="I15" s="80">
        <v>30.880000000000003</v>
      </c>
      <c r="J15" s="79">
        <v>161714</v>
      </c>
      <c r="K15" s="79">
        <v>146200</v>
      </c>
      <c r="L15" s="79">
        <v>57914</v>
      </c>
      <c r="M15" s="81">
        <v>289.57</v>
      </c>
      <c r="N15" s="82">
        <v>462.44</v>
      </c>
      <c r="O15" s="83">
        <v>4.24</v>
      </c>
      <c r="P15" s="83">
        <v>4.24</v>
      </c>
      <c r="Q15" s="79">
        <v>504.88655592775496</v>
      </c>
      <c r="R15" s="79">
        <v>34481.132075471694</v>
      </c>
      <c r="S15" s="84">
        <v>0.79157787133773405</v>
      </c>
      <c r="T15" s="83">
        <v>399.41</v>
      </c>
      <c r="U15" s="85" t="s">
        <v>124</v>
      </c>
      <c r="V15" s="77" t="s">
        <v>125</v>
      </c>
      <c r="W15" s="77" t="s">
        <v>83</v>
      </c>
      <c r="X15" s="77" t="s">
        <v>126</v>
      </c>
      <c r="Y15" s="77">
        <v>0</v>
      </c>
      <c r="Z15" s="77">
        <v>0</v>
      </c>
      <c r="AA15" s="77" t="s">
        <v>127</v>
      </c>
      <c r="AB15" s="77" t="s">
        <v>83</v>
      </c>
      <c r="AC15" s="77" t="s">
        <v>51</v>
      </c>
      <c r="AD15" s="77" t="s">
        <v>128</v>
      </c>
      <c r="AE15" s="77" t="s">
        <v>128</v>
      </c>
      <c r="AF15" s="77" t="s">
        <v>128</v>
      </c>
      <c r="AG15" s="77" t="s">
        <v>83</v>
      </c>
      <c r="AH15" s="77" t="s">
        <v>83</v>
      </c>
      <c r="AI15" s="77" t="s">
        <v>83</v>
      </c>
      <c r="AJ15" s="77" t="s">
        <v>83</v>
      </c>
      <c r="AK15" s="77" t="s">
        <v>83</v>
      </c>
      <c r="AL15" s="77" t="s">
        <v>83</v>
      </c>
      <c r="AM15" s="77" t="s">
        <v>83</v>
      </c>
      <c r="AN15" s="77" t="s">
        <v>83</v>
      </c>
      <c r="AO15" s="77" t="s">
        <v>83</v>
      </c>
      <c r="AP15" s="77" t="s">
        <v>83</v>
      </c>
      <c r="AQ15" s="77" t="s">
        <v>83</v>
      </c>
      <c r="AR15" s="77" t="s">
        <v>83</v>
      </c>
    </row>
    <row r="16" spans="1:64" x14ac:dyDescent="0.3">
      <c r="A16" s="49" t="s">
        <v>113</v>
      </c>
      <c r="B16" s="49" t="s">
        <v>114</v>
      </c>
      <c r="C16" s="69">
        <v>45103</v>
      </c>
      <c r="D16" s="70">
        <v>350000</v>
      </c>
      <c r="E16" s="49" t="s">
        <v>45</v>
      </c>
      <c r="F16" s="49" t="s">
        <v>46</v>
      </c>
      <c r="G16" s="70">
        <v>350000</v>
      </c>
      <c r="H16" s="70">
        <v>197200</v>
      </c>
      <c r="I16" s="71">
        <v>56.342857142857142</v>
      </c>
      <c r="J16" s="70">
        <v>401031</v>
      </c>
      <c r="K16" s="70">
        <v>24729</v>
      </c>
      <c r="L16" s="70">
        <v>75760</v>
      </c>
      <c r="M16" s="72">
        <v>0</v>
      </c>
      <c r="N16" s="73">
        <v>0</v>
      </c>
      <c r="O16" s="74">
        <v>5.7679999999999998</v>
      </c>
      <c r="P16" s="74">
        <v>5.7679999999999998</v>
      </c>
      <c r="Q16" s="70" t="e">
        <v>#DIV/0!</v>
      </c>
      <c r="R16" s="70">
        <v>4287.2746185852984</v>
      </c>
      <c r="S16" s="75">
        <v>9.8422282336668929E-2</v>
      </c>
      <c r="T16" s="74">
        <v>0</v>
      </c>
      <c r="U16" s="76" t="s">
        <v>81</v>
      </c>
      <c r="V16" s="49" t="s">
        <v>115</v>
      </c>
      <c r="W16" s="49" t="s">
        <v>83</v>
      </c>
      <c r="X16" s="49" t="s">
        <v>116</v>
      </c>
      <c r="Y16" s="49">
        <v>1</v>
      </c>
      <c r="Z16" s="49">
        <v>0</v>
      </c>
      <c r="AA16" s="49" t="s">
        <v>117</v>
      </c>
      <c r="AB16" s="49" t="s">
        <v>83</v>
      </c>
      <c r="AC16" s="49" t="s">
        <v>51</v>
      </c>
      <c r="AD16" s="49"/>
      <c r="AE16" s="49"/>
      <c r="AF16" s="49"/>
      <c r="AG16" s="49" t="s">
        <v>83</v>
      </c>
      <c r="AH16" s="49" t="s">
        <v>83</v>
      </c>
      <c r="AI16" s="49" t="s">
        <v>83</v>
      </c>
      <c r="AJ16" s="49" t="s">
        <v>83</v>
      </c>
      <c r="AK16" s="49" t="s">
        <v>83</v>
      </c>
      <c r="AL16" s="49" t="s">
        <v>83</v>
      </c>
      <c r="AM16" s="49" t="s">
        <v>83</v>
      </c>
      <c r="AN16" s="49" t="s">
        <v>83</v>
      </c>
      <c r="AO16" s="49" t="s">
        <v>83</v>
      </c>
      <c r="AP16" s="49" t="s">
        <v>83</v>
      </c>
      <c r="AQ16" s="49" t="s">
        <v>83</v>
      </c>
      <c r="AR16" s="49" t="s">
        <v>83</v>
      </c>
    </row>
    <row r="17" spans="1:44" x14ac:dyDescent="0.3">
      <c r="A17" s="77" t="s">
        <v>134</v>
      </c>
      <c r="B17" s="77" t="s">
        <v>135</v>
      </c>
      <c r="C17" s="78">
        <v>45730</v>
      </c>
      <c r="D17" s="79">
        <v>1400000</v>
      </c>
      <c r="E17" s="77" t="s">
        <v>45</v>
      </c>
      <c r="F17" s="77" t="s">
        <v>46</v>
      </c>
      <c r="G17" s="79">
        <v>1400000</v>
      </c>
      <c r="H17" s="79">
        <v>634500</v>
      </c>
      <c r="I17" s="80">
        <v>45.321428571428577</v>
      </c>
      <c r="J17" s="79">
        <v>1269043</v>
      </c>
      <c r="K17" s="79">
        <v>506733</v>
      </c>
      <c r="L17" s="79">
        <v>375776</v>
      </c>
      <c r="M17" s="81">
        <v>473</v>
      </c>
      <c r="N17" s="82">
        <v>100</v>
      </c>
      <c r="O17" s="83">
        <v>59.96</v>
      </c>
      <c r="P17" s="83">
        <v>59.96</v>
      </c>
      <c r="Q17" s="79">
        <v>1071.3171247357293</v>
      </c>
      <c r="R17" s="79">
        <v>8451.1841227484983</v>
      </c>
      <c r="S17" s="84">
        <v>0.19401249133949722</v>
      </c>
      <c r="T17" s="83">
        <v>473</v>
      </c>
      <c r="U17" s="85" t="s">
        <v>136</v>
      </c>
      <c r="V17" s="77" t="s">
        <v>137</v>
      </c>
      <c r="W17" s="77" t="s">
        <v>83</v>
      </c>
      <c r="X17" s="77" t="s">
        <v>138</v>
      </c>
      <c r="Y17" s="77">
        <v>0</v>
      </c>
      <c r="Z17" s="77">
        <v>0</v>
      </c>
      <c r="AA17" s="77" t="s">
        <v>139</v>
      </c>
      <c r="AB17" s="77" t="s">
        <v>83</v>
      </c>
      <c r="AC17" s="77" t="s">
        <v>51</v>
      </c>
      <c r="AD17" s="77" t="s">
        <v>140</v>
      </c>
      <c r="AE17" s="77"/>
      <c r="AF17" s="77"/>
      <c r="AG17" s="77" t="s">
        <v>83</v>
      </c>
      <c r="AH17" s="77" t="s">
        <v>83</v>
      </c>
      <c r="AI17" s="77" t="s">
        <v>83</v>
      </c>
      <c r="AJ17" s="77" t="s">
        <v>83</v>
      </c>
      <c r="AK17" s="77" t="s">
        <v>83</v>
      </c>
      <c r="AL17" s="77" t="s">
        <v>83</v>
      </c>
      <c r="AM17" s="77" t="s">
        <v>83</v>
      </c>
      <c r="AN17" s="77" t="s">
        <v>83</v>
      </c>
      <c r="AO17" s="77" t="s">
        <v>83</v>
      </c>
      <c r="AP17" s="77" t="s">
        <v>83</v>
      </c>
      <c r="AQ17" s="77" t="s">
        <v>83</v>
      </c>
      <c r="AR17" s="77" t="s">
        <v>83</v>
      </c>
    </row>
    <row r="18" spans="1:44" ht="15" thickBot="1" x14ac:dyDescent="0.35">
      <c r="A18" s="49" t="s">
        <v>79</v>
      </c>
      <c r="B18" s="49" t="s">
        <v>80</v>
      </c>
      <c r="C18" s="69">
        <v>45077</v>
      </c>
      <c r="D18" s="70">
        <v>348840</v>
      </c>
      <c r="E18" s="49" t="s">
        <v>45</v>
      </c>
      <c r="F18" s="49" t="s">
        <v>46</v>
      </c>
      <c r="G18" s="70">
        <v>348840</v>
      </c>
      <c r="H18" s="70">
        <v>200900</v>
      </c>
      <c r="I18" s="71">
        <v>57.590872606352484</v>
      </c>
      <c r="J18" s="70">
        <v>401760</v>
      </c>
      <c r="K18" s="70">
        <v>348840</v>
      </c>
      <c r="L18" s="70">
        <v>401760</v>
      </c>
      <c r="M18" s="72">
        <v>0</v>
      </c>
      <c r="N18" s="73">
        <v>0</v>
      </c>
      <c r="O18" s="74">
        <v>64.599999999999994</v>
      </c>
      <c r="P18" s="74">
        <v>64.599999999999994</v>
      </c>
      <c r="Q18" s="70" t="e">
        <v>#DIV/0!</v>
      </c>
      <c r="R18" s="70">
        <v>5400.0000000000009</v>
      </c>
      <c r="S18" s="75">
        <v>0.12396694214876035</v>
      </c>
      <c r="T18" s="74">
        <v>0</v>
      </c>
      <c r="U18" s="76" t="s">
        <v>81</v>
      </c>
      <c r="V18" s="49" t="s">
        <v>82</v>
      </c>
      <c r="W18" s="49" t="s">
        <v>83</v>
      </c>
      <c r="X18" s="49" t="s">
        <v>84</v>
      </c>
      <c r="Y18" s="49">
        <v>0</v>
      </c>
      <c r="Z18" s="49">
        <v>1</v>
      </c>
      <c r="AA18" s="49" t="s">
        <v>85</v>
      </c>
      <c r="AB18" s="49" t="s">
        <v>83</v>
      </c>
      <c r="AC18" s="49" t="s">
        <v>69</v>
      </c>
      <c r="AD18" s="49"/>
      <c r="AE18" s="49"/>
      <c r="AF18" s="49"/>
      <c r="AG18" s="49" t="s">
        <v>83</v>
      </c>
      <c r="AH18" s="49" t="s">
        <v>83</v>
      </c>
      <c r="AI18" s="49" t="s">
        <v>83</v>
      </c>
      <c r="AJ18" s="49" t="s">
        <v>83</v>
      </c>
      <c r="AK18" s="49" t="s">
        <v>83</v>
      </c>
      <c r="AL18" s="49" t="s">
        <v>83</v>
      </c>
      <c r="AM18" s="49" t="s">
        <v>83</v>
      </c>
      <c r="AN18" s="49" t="s">
        <v>83</v>
      </c>
      <c r="AO18" s="49" t="s">
        <v>83</v>
      </c>
      <c r="AP18" s="49" t="s">
        <v>83</v>
      </c>
      <c r="AQ18" s="49" t="s">
        <v>83</v>
      </c>
      <c r="AR18" s="49" t="s">
        <v>83</v>
      </c>
    </row>
    <row r="19" spans="1:44" ht="15" thickTop="1" x14ac:dyDescent="0.3">
      <c r="A19" s="8"/>
      <c r="B19" s="8"/>
      <c r="C19" s="26" t="s">
        <v>72</v>
      </c>
      <c r="D19" s="16">
        <f>+SUM(D2:D18)</f>
        <v>5281840</v>
      </c>
      <c r="E19" s="8"/>
      <c r="F19" s="8"/>
      <c r="G19" s="16">
        <f>+SUM(G2:G18)</f>
        <v>5281840</v>
      </c>
      <c r="H19" s="16">
        <f>+SUM(H2:H18)</f>
        <v>2379700</v>
      </c>
      <c r="I19" s="21"/>
      <c r="J19" s="16">
        <f>+SUM(J2:J18)</f>
        <v>4876094</v>
      </c>
      <c r="K19" s="16">
        <f>+SUM(K2:K18)</f>
        <v>2181584</v>
      </c>
      <c r="L19" s="16">
        <f>+SUM(L2:L18)</f>
        <v>1775838</v>
      </c>
      <c r="M19" s="31">
        <f>+SUM(M2:M18)</f>
        <v>3639.879336</v>
      </c>
      <c r="N19" s="35"/>
      <c r="O19" s="40">
        <f>+SUM(O2:O18)</f>
        <v>154.55199999999999</v>
      </c>
      <c r="P19" s="40">
        <f>+SUM(P2:P18)</f>
        <v>149.27100000000002</v>
      </c>
      <c r="Q19" s="16"/>
      <c r="R19" s="16"/>
      <c r="S19" s="45"/>
      <c r="T19" s="40"/>
      <c r="U19" s="9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</row>
    <row r="20" spans="1:44" x14ac:dyDescent="0.3">
      <c r="A20" s="10"/>
      <c r="B20" s="10"/>
      <c r="C20" s="27"/>
      <c r="D20" s="17"/>
      <c r="E20" s="10"/>
      <c r="F20" s="10"/>
      <c r="G20" s="17"/>
      <c r="H20" s="17" t="s">
        <v>73</v>
      </c>
      <c r="I20" s="22">
        <f>H19/G19*100</f>
        <v>45.054374990533603</v>
      </c>
      <c r="J20" s="17"/>
      <c r="K20" s="17"/>
      <c r="L20" s="17" t="s">
        <v>74</v>
      </c>
      <c r="M20" s="32"/>
      <c r="N20" s="36"/>
      <c r="O20" s="41" t="s">
        <v>74</v>
      </c>
      <c r="P20" s="41"/>
      <c r="Q20" s="17"/>
      <c r="R20" s="17" t="s">
        <v>74</v>
      </c>
      <c r="S20" s="46"/>
      <c r="T20" s="41"/>
      <c r="U20" s="11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x14ac:dyDescent="0.3">
      <c r="A21" s="12"/>
      <c r="B21" s="12"/>
      <c r="C21" s="28"/>
      <c r="D21" s="18"/>
      <c r="E21" s="12"/>
      <c r="F21" s="12"/>
      <c r="G21" s="18"/>
      <c r="H21" s="18" t="s">
        <v>75</v>
      </c>
      <c r="I21" s="23">
        <f>STDEV(I2:I18)</f>
        <v>13.391622229278695</v>
      </c>
      <c r="J21" s="18"/>
      <c r="K21" s="18"/>
      <c r="L21" s="18" t="s">
        <v>76</v>
      </c>
      <c r="M21" s="48">
        <f>K19/M19</f>
        <v>599.35613206272501</v>
      </c>
      <c r="N21" s="37"/>
      <c r="O21" s="42" t="s">
        <v>77</v>
      </c>
      <c r="P21" s="42">
        <f>K19/O19</f>
        <v>14115.533930327658</v>
      </c>
      <c r="Q21" s="18"/>
      <c r="R21" s="18" t="s">
        <v>78</v>
      </c>
      <c r="S21" s="47">
        <f>K19/O19/43560</f>
        <v>0.32404807002588748</v>
      </c>
      <c r="T21" s="42"/>
      <c r="U21" s="13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5" spans="1:44" ht="15.6" x14ac:dyDescent="0.3">
      <c r="B25" s="86" t="s">
        <v>152</v>
      </c>
      <c r="C25" s="86"/>
      <c r="D25" s="87"/>
      <c r="E25" s="86"/>
      <c r="F25" s="86"/>
      <c r="G25" s="88"/>
      <c r="H25" s="88"/>
      <c r="I25" s="89"/>
    </row>
    <row r="26" spans="1:44" ht="15.6" x14ac:dyDescent="0.3">
      <c r="B26" s="86" t="s">
        <v>153</v>
      </c>
      <c r="C26" s="86"/>
      <c r="D26" s="87"/>
      <c r="E26" s="86"/>
      <c r="F26" s="86"/>
      <c r="G26" s="88"/>
      <c r="H26" s="88"/>
      <c r="I26" s="89"/>
    </row>
    <row r="27" spans="1:44" ht="15.6" x14ac:dyDescent="0.3">
      <c r="B27" s="86" t="s">
        <v>151</v>
      </c>
      <c r="C27" s="86"/>
      <c r="D27" s="87"/>
      <c r="E27" s="88"/>
      <c r="F27" s="86"/>
      <c r="G27" s="86"/>
      <c r="H27" s="88"/>
      <c r="I27" s="88"/>
    </row>
    <row r="28" spans="1:44" ht="15.6" x14ac:dyDescent="0.3">
      <c r="B28" s="86"/>
      <c r="C28" s="86"/>
      <c r="D28" s="87"/>
      <c r="E28" s="88"/>
      <c r="F28" s="86"/>
      <c r="G28" s="86"/>
      <c r="H28" s="88"/>
      <c r="I28" s="88"/>
    </row>
    <row r="29" spans="1:44" ht="15.6" x14ac:dyDescent="0.3">
      <c r="B29" s="86"/>
      <c r="C29" s="86"/>
      <c r="D29" s="87"/>
      <c r="E29" s="86"/>
      <c r="F29" s="86"/>
      <c r="G29" s="88"/>
      <c r="H29" s="88"/>
      <c r="I29" s="89"/>
    </row>
  </sheetData>
  <sheetProtection algorithmName="SHA-512" hashValue="kuCPUiqer9INUlN8ubc/giFnuAYaMfkhxh7Cjr/xYw8E8W8fxWqHnfJQZ3yEMDe756YehpLPKgskXnrbYGBxaw==" saltValue="Cpn6mxD+wuaXUe7UQNvbUA==" spinCount="100000" sheet="1" objects="1" scenarios="1"/>
  <sortState xmlns:xlrd2="http://schemas.microsoft.com/office/spreadsheetml/2017/richdata2" ref="A2:AR21">
    <sortCondition ref="O2:O21"/>
  </sortState>
  <conditionalFormatting sqref="A2:AR1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Brandi Clark</cp:lastModifiedBy>
  <dcterms:created xsi:type="dcterms:W3CDTF">2026-01-12T19:20:45Z</dcterms:created>
  <dcterms:modified xsi:type="dcterms:W3CDTF">2026-03-09T13:18:55Z</dcterms:modified>
</cp:coreProperties>
</file>